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03.09.2010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58" i="1"/>
  <c r="F246"/>
  <c r="F240"/>
  <c r="F238"/>
  <c r="F236"/>
  <c r="F234"/>
  <c r="E231"/>
  <c r="D231"/>
  <c r="F229"/>
  <c r="F227"/>
  <c r="F225"/>
  <c r="F223"/>
  <c r="F221"/>
  <c r="F219"/>
  <c r="F216"/>
  <c r="F214"/>
  <c r="F212"/>
  <c r="F210"/>
  <c r="F207"/>
  <c r="F205"/>
  <c r="F198"/>
  <c r="F196"/>
  <c r="F194"/>
  <c r="F191"/>
  <c r="F182"/>
  <c r="F181"/>
  <c r="F178"/>
  <c r="F170"/>
  <c r="F168"/>
  <c r="E165"/>
  <c r="D165"/>
  <c r="F163"/>
  <c r="F161"/>
  <c r="F152"/>
  <c r="F150"/>
  <c r="F146"/>
  <c r="F143"/>
  <c r="D141"/>
  <c r="F139"/>
  <c r="H135"/>
  <c r="F135"/>
  <c r="F129"/>
  <c r="F127"/>
  <c r="F125"/>
  <c r="F122"/>
  <c r="F116"/>
  <c r="H114"/>
  <c r="F114"/>
  <c r="F111"/>
  <c r="F109"/>
  <c r="F103"/>
  <c r="F101"/>
  <c r="F98"/>
  <c r="J107" s="1"/>
  <c r="E98"/>
  <c r="D98"/>
  <c r="D87"/>
  <c r="D85"/>
  <c r="F69"/>
  <c r="F87" s="1"/>
  <c r="F37" s="1"/>
  <c r="F61"/>
  <c r="F55"/>
  <c r="F51"/>
  <c r="F49"/>
  <c r="F47"/>
  <c r="K37"/>
  <c r="H37"/>
  <c r="E37"/>
  <c r="D37"/>
  <c r="D35"/>
  <c r="E33"/>
  <c r="F31"/>
  <c r="F27"/>
  <c r="F35" s="1"/>
  <c r="H13"/>
  <c r="D13"/>
  <c r="H9"/>
  <c r="D9"/>
  <c r="H6"/>
  <c r="D6"/>
  <c r="E35" l="1"/>
  <c r="E13" s="1"/>
  <c r="E9" s="1"/>
  <c r="F13"/>
  <c r="F9" s="1"/>
</calcChain>
</file>

<file path=xl/sharedStrings.xml><?xml version="1.0" encoding="utf-8"?>
<sst xmlns="http://schemas.openxmlformats.org/spreadsheetml/2006/main" count="337" uniqueCount="193">
  <si>
    <t>ZARZĄD DRÓG I TRANSPORTU MIEJSKIEGO</t>
  </si>
  <si>
    <t>PLAN BUDŻETU  NA  2010 r. (stan na dzień 03.09.2010 r.)  na żółtym tle  zadania wykonane</t>
  </si>
  <si>
    <t>ZADANIA ZDiTM NA ROK 2010</t>
  </si>
  <si>
    <r>
      <rPr>
        <b/>
        <sz val="14"/>
        <color indexed="10"/>
        <rFont val="Arial CE"/>
        <charset val="238"/>
      </rPr>
      <t>WYDATKI MAJĄTKOWE</t>
    </r>
    <r>
      <rPr>
        <b/>
        <sz val="14"/>
        <rFont val="Arial CE"/>
        <family val="2"/>
        <charset val="238"/>
      </rPr>
      <t xml:space="preserve">  (DOTACJA CELOWA)</t>
    </r>
  </si>
  <si>
    <t>Zadanie</t>
  </si>
  <si>
    <t>Plan kosztu realizacji</t>
  </si>
  <si>
    <t>zmiany
RM z dn. 30.04.2010r.</t>
  </si>
  <si>
    <t>Plan po zmianach</t>
  </si>
  <si>
    <t xml:space="preserve">Planowany harmonogram wykonania </t>
  </si>
  <si>
    <t>Wykonanie na dzień 11.05.2010 r.</t>
  </si>
  <si>
    <t xml:space="preserve">Razem </t>
  </si>
  <si>
    <t>wg poniższych informacji</t>
  </si>
  <si>
    <t xml:space="preserve">   - Poprawa funkcjonowania tranposrtu miejskiego w aglomeracji szczecińskiej poprzez zastosowanie systemów telematycznych</t>
  </si>
  <si>
    <t>grudzień 2010 r.</t>
  </si>
  <si>
    <t xml:space="preserve">  - Modernizacja nawierzchni jezdni i chodników przy ulicach objętych Programem: 
"Poprawa jakości  wody w Szczecinie"</t>
  </si>
  <si>
    <t>w tym:</t>
  </si>
  <si>
    <t xml:space="preserve">       *  nawierzchnia - Nad Odrą</t>
  </si>
  <si>
    <t>wykonano w maju 2010 r.</t>
  </si>
  <si>
    <t xml:space="preserve">       *  chodnik - Nad Odrą</t>
  </si>
  <si>
    <t>październik - listopad 2010 r.</t>
  </si>
  <si>
    <t xml:space="preserve">       *  jezdnia i chodnik - ul. Światowida, Wiszesława</t>
  </si>
  <si>
    <t>wrzesień - październik 2010 r. ( częściowo wykonany )</t>
  </si>
  <si>
    <t>zawarta umowa zadanie w realizacji</t>
  </si>
  <si>
    <t xml:space="preserve">       * remont asfaltowych nawierzchni jezdni w ciągu ul. Ludowej (odc. od ul. Blizińskiego 
         do ul. Robotniczej) i Dębogórskiej (odc. od ul. Robotniczej do ul. Widuchowskiego)</t>
  </si>
  <si>
    <t xml:space="preserve">wykonano w kwietniu  2010 r. </t>
  </si>
  <si>
    <t xml:space="preserve">      *  chodnik - ul. Lipowa</t>
  </si>
  <si>
    <t>wrzesień 2010 r. ( częściowo wykonany )</t>
  </si>
  <si>
    <t xml:space="preserve">zawarta umowa </t>
  </si>
  <si>
    <t xml:space="preserve">      *  pieszo - jezdnia - ul. Klombowa</t>
  </si>
  <si>
    <t xml:space="preserve">wykonano w czerwcu  2010 r. </t>
  </si>
  <si>
    <t>plan ZDiTM, realizacja do końca roku 2010</t>
  </si>
  <si>
    <t xml:space="preserve">      *  chodnik - ul. Ziemowita</t>
  </si>
  <si>
    <t>wykonano w kwietniu 2010 r.</t>
  </si>
  <si>
    <t xml:space="preserve">      *  chodnik - ul. Wronia</t>
  </si>
  <si>
    <t xml:space="preserve">       * remont chodnik na ul. Srebrnej</t>
  </si>
  <si>
    <t>listopad 2010 r.</t>
  </si>
  <si>
    <t xml:space="preserve">      *  inne</t>
  </si>
  <si>
    <t>wg potrzeb - w ciągu roku</t>
  </si>
  <si>
    <t xml:space="preserve">  - Program remontów i przebudowy chodników</t>
  </si>
  <si>
    <t xml:space="preserve">      * chodnik - ul. Piłsudskiego (od pl. Odrodzenia do pl. Szarych Szeregów)</t>
  </si>
  <si>
    <t xml:space="preserve">wykonano w sierpieniu 2010 r. </t>
  </si>
  <si>
    <t xml:space="preserve">     * opracowanie projektu budowlanego i  wykonawczego remontu chodników 
       w ciągu ul. Poniatowskiego</t>
  </si>
  <si>
    <t>wrzesień - październik 2010 r.</t>
  </si>
  <si>
    <t xml:space="preserve">      * chodnik - ul. Jana Pawła II (od pl. Grunwaldzkiego do ul. Felczaka) </t>
  </si>
  <si>
    <t>październik 2010 r.</t>
  </si>
  <si>
    <t>uruchomione postępowanie przetargowe</t>
  </si>
  <si>
    <t xml:space="preserve">      * remont chodników w ciągu ul. Kaszubskiej</t>
  </si>
  <si>
    <t xml:space="preserve">      * wykonanie chodnika w ciągu ul. Okulickiego</t>
  </si>
  <si>
    <t xml:space="preserve">wykonano w kwietniu   2010 r. </t>
  </si>
  <si>
    <t xml:space="preserve">      * wymiana fugi kostki kamiennej w ciągu pieszym na Placu Lotników w rejonie pomnika Colleoniego</t>
  </si>
  <si>
    <t xml:space="preserve">wykonano w marcu 2010 r. </t>
  </si>
  <si>
    <t xml:space="preserve">      * chodnik - ul. Grodzka</t>
  </si>
  <si>
    <t xml:space="preserve">wykonano w maju 2010 r. </t>
  </si>
  <si>
    <t xml:space="preserve">      * chodnik - ul. Mazowiecka</t>
  </si>
  <si>
    <t xml:space="preserve">      * chodnik - otoczenie kościoła Pawła  i Piotra</t>
  </si>
  <si>
    <t xml:space="preserve">      * remont chodników w ciągu ul. Owocowej </t>
  </si>
  <si>
    <t xml:space="preserve">wykonano w styczniu 2010 r. </t>
  </si>
  <si>
    <t xml:space="preserve">      * remont nawierzchni chodnika ul. Krzywa</t>
  </si>
  <si>
    <t xml:space="preserve">      * remont chodnika ul. Gajowej</t>
  </si>
  <si>
    <t xml:space="preserve">      * wykonanie nawierzchni chodnika w ciągu ul. Pszczelnej</t>
  </si>
  <si>
    <t xml:space="preserve">      * chodnik - ul. Jana Kazimierza</t>
  </si>
  <si>
    <t xml:space="preserve">wrzesień 2010 r. </t>
  </si>
  <si>
    <t xml:space="preserve">      * chodnik - ul. Okrzei</t>
  </si>
  <si>
    <t xml:space="preserve">      * chodnik - ul. Staromłyńska, Łaziebna</t>
  </si>
  <si>
    <t xml:space="preserve">wrzesień - listopad 2010 r. </t>
  </si>
  <si>
    <t xml:space="preserve">      * chodnik -  ul. Mariacka</t>
  </si>
  <si>
    <t xml:space="preserve">październik  2010 r. </t>
  </si>
  <si>
    <t xml:space="preserve">      * chodnik - ul. Tkacka</t>
  </si>
  <si>
    <t xml:space="preserve">      * chodnik - ul. Kusocińskiego</t>
  </si>
  <si>
    <t xml:space="preserve">      * chodnik - ul. Wapienna</t>
  </si>
  <si>
    <t xml:space="preserve">wrzesień  2010 r. </t>
  </si>
  <si>
    <t xml:space="preserve">      * chodnik - ul. Mazurska, Śląska</t>
  </si>
  <si>
    <t xml:space="preserve">sierpień2010 r. </t>
  </si>
  <si>
    <t xml:space="preserve">      * chodnik - ul. Fransiczka Gila</t>
  </si>
  <si>
    <t xml:space="preserve">      * chodnik - ul. Skłodowskiej - Curie Marii</t>
  </si>
  <si>
    <t>wrzesień 2010 r.</t>
  </si>
  <si>
    <t xml:space="preserve">      * inne (wg potrzeb)</t>
  </si>
  <si>
    <t xml:space="preserve">  - Budowa kładek  dla pieszych na ul. Gdańskiej (projekt i wykonanie)</t>
  </si>
  <si>
    <t>zadanie w realizacji</t>
  </si>
  <si>
    <t xml:space="preserve"> w tym:</t>
  </si>
  <si>
    <t xml:space="preserve">      *Opracowanie dokumentacji na budowę dwóch kładek dla pieszych, nad ul. Gdańską, 
        w ciągu drogi krajowej nr 10 w Szczecinie</t>
  </si>
  <si>
    <t xml:space="preserve">     * Pełnienie funkcji Inżyniera Kontraktu na zadaniu pod nazwą "Budowa kładek dla pieszych nad ul. Gdańską przy ul. Merkatora i w rejonie Basenu Górniczego" wraz z zapewnieniem inspektorów nadzoru w branżach mostowej, elektrycznej, teletechnicznej.</t>
  </si>
  <si>
    <t>wrzesień - grudzień 2010 r.</t>
  </si>
  <si>
    <t xml:space="preserve">      *Wykonanie kładek dla pieszych nad ul. Gdańską, w ciągu drogi krajowej nr 10 w Szczecinie</t>
  </si>
  <si>
    <r>
      <t xml:space="preserve">  </t>
    </r>
    <r>
      <rPr>
        <b/>
        <sz val="13"/>
        <rFont val="Arial CE"/>
        <charset val="238"/>
      </rPr>
      <t>- Budowa sygnalizacji świetlnej na skrzyżowaniu ulic: Zwierzyniecka,
    Niedźwiedzia, Kurza</t>
    </r>
  </si>
  <si>
    <t xml:space="preserve">     * Przebudowa drogowej sygnalizacji świetlnej wraz z remontem skrzyżowania 
        ulic Zwierzyniecka-Niedźwiedzia-Kurza w Szczecinie</t>
  </si>
  <si>
    <t>lipiec 2010 r.</t>
  </si>
  <si>
    <t xml:space="preserve">     * Pełnienie Nadzoru Autorskiego na zadaniu: Przebudowa drogowej sygnalizacji 
       świetlnej wraz z remontem skrzyżowania - Zwierzyniecka-Niedźwiedzia - Kurza</t>
  </si>
  <si>
    <t xml:space="preserve">     * Przebudowa drogowej sygnalizacji świetlnej wraz z remontem skrzyżowania - roboty dodatkowe
        ulic Zwierzyniecka-Niedźwiedzia-Kurza w Szczecinie</t>
  </si>
  <si>
    <t>wykonano w lipcu 2010 r.</t>
  </si>
  <si>
    <t xml:space="preserve">    * Zamówienia uzupełniające </t>
  </si>
  <si>
    <t>wg potrzeb</t>
  </si>
  <si>
    <t xml:space="preserve">  - Opracowanie dokumentacji projektowej obejmującej projekt budowlany 
    i wykonawczy przebudowy skrzyżowań ulic w rejonie ul. Mickiewicza</t>
  </si>
  <si>
    <t xml:space="preserve">  - Przebudowa mostów w ciągu ulicy Goleniowskiej nad rzekami:
    Chełszcząca, Żołnierska, Struga</t>
  </si>
  <si>
    <t xml:space="preserve">   * Przebudowa mostów w ciągu ulicy Goleniowskiej w Szczecinie: most nad rzeką 
     Chełszczącą i Żołnierską Struga</t>
  </si>
  <si>
    <t>wykonano w czerwcu 2010 r.</t>
  </si>
  <si>
    <t xml:space="preserve">   * Sprawowanie Nadzoru Autorskiego nad przebudową mostów w ciągu ul. Goleniowskiej</t>
  </si>
  <si>
    <t xml:space="preserve">   * Roboty uzupełniające dot. zadania pn. Przebudowa mostów w ciągu ul. Goleniowskiej w Szczecinie</t>
  </si>
  <si>
    <t xml:space="preserve">   * Roboty dodatkowe dot. zadania pn. Przebudowa mostów w ciągu ul. Goleniowskiej w Szczecinie</t>
  </si>
  <si>
    <t xml:space="preserve">  - Przebudowa ul. Bohaterów Warszawy</t>
  </si>
  <si>
    <t xml:space="preserve">    * Remont nawierzchni jezdni oraz chodników i peronów komunikacji w ciągu al. Bohaterów Warszawy 
      w Szczecinie na odcinku od ulicy A. Mickiewicza do ul. Krzywoustego</t>
  </si>
  <si>
    <t>wrzesień 2010 r. ( częściowo wykonana )</t>
  </si>
  <si>
    <t xml:space="preserve">    * Pełnienie nadzoru autorskiego na zadaniu: Remont nawierzchni jezdni, chodników i peronów komunikacji
      w ciągu ul. Boh. Warszawy na odcinku od ul. A. Mickiewicza do ul. B. Krzywoustego</t>
  </si>
  <si>
    <t xml:space="preserve">  - Przebudowa ul. Kwiatowej</t>
  </si>
  <si>
    <t xml:space="preserve">   * Opracowanie projektu przebudowy ulicy Kwiatowej w Szczecinie, odcinek od ul. Ku Słońcu
     do skrzyżowania z ul. Okulickiego, Różaną, Kingi wraz z tym skrzyżowaniem, na podstawie opracowanej 
     koncepcji drogowej oraz budowy oświetlenia i odwodnienia ulic Kwiatowej</t>
  </si>
  <si>
    <t xml:space="preserve">    * Opracowanie oceny oddziaływania przedsięwzięcia na środowisko dla planowanego przedsięwzięcia pn.: 
      "Opracowanie projektu przebudowy ul. Kwiatowej w Szczecinie, odcinek od ul. Ku Słońcu do skrzyżowania 
      z ul. Okulickiego, Różaną, Kingi wraz z tym skrzyżowaniem, na podstawie opracowanej koncepcji drogowej
      oraz budowy oświetlenia i odwodnienia ulicy Kwiatowej."</t>
  </si>
  <si>
    <t>wykonano w czerwcu  2010 r.</t>
  </si>
  <si>
    <t xml:space="preserve">  - Przebudowa ul. Sczanieckiej na odcinku od ul. E.Plater do ul. 1-go Maja</t>
  </si>
  <si>
    <t xml:space="preserve">  - Budowa chodnika wzdłuż ul. Kablowej (dokumentacja projektowa)</t>
  </si>
  <si>
    <t>październik  2010 r.</t>
  </si>
  <si>
    <t xml:space="preserve">  - Budowa łącznika pieszo-rowerowego pomiędzy ul. Gronową i Świerczewską
     w Szczecinie </t>
  </si>
  <si>
    <t>wykonano w lutym 2010 r.</t>
  </si>
  <si>
    <t xml:space="preserve">  - Przebudowa pętli autobusowej  "Głębokie"  (projekt i wykonanie)</t>
  </si>
  <si>
    <t xml:space="preserve"> zadanie w realizacji</t>
  </si>
  <si>
    <t xml:space="preserve">      *Opracowanie projektu budowlano - wykonawczego przebudowy chodnika ul. Miodowej 
       wraz z korektą łuku przy wjeździe na pętle autobusowo - tramwajową "Głębokie" w Szczecinie"</t>
  </si>
  <si>
    <t xml:space="preserve">      *Wykonanie przebudowy pętli autobusowo - tramwajowej "Głębokie" w Szczecinie</t>
  </si>
  <si>
    <t>wykonano lipiec 2010 r.</t>
  </si>
  <si>
    <t xml:space="preserve">  - Budowa oświetlenia ulicznego na ul. Dąbrowskiego na odcinku od ul. Piekary
    do ul. Kolumba</t>
  </si>
  <si>
    <t xml:space="preserve">  - Budowa pętli autobusowej Goplańska - Goleniowska</t>
  </si>
  <si>
    <t xml:space="preserve">    *Budowa pętli autobusowej w rejonie skrzyżowania ulic Goleniowska - Goplańska 
     wraz z przebudową tego skrzyżowania</t>
  </si>
  <si>
    <r>
      <t xml:space="preserve">    *Budowa pętli autobusowej w rejonie skrzyżowania ulic Goleniowska - Goplańska 
     wraz z przebudową tego skrzyżowania  
     </t>
    </r>
    <r>
      <rPr>
        <i/>
        <sz val="8"/>
        <rFont val="Arial CE"/>
        <charset val="238"/>
      </rPr>
      <t>- roboty dodatkowe ( zabezpieczenie gazociągu, budowa  drogi tymczasowej )</t>
    </r>
  </si>
  <si>
    <r>
      <t xml:space="preserve">    *Budowa pętli autobusowej w rejonie skrzyżowania ulic Goleniowska - Goplańska 
      wraz z przebudową tego skrzyżowania 
      </t>
    </r>
    <r>
      <rPr>
        <i/>
        <sz val="8"/>
        <rFont val="Arial CE"/>
        <charset val="238"/>
      </rPr>
      <t>- roboty dodatkowe ( formowanie i zagęszczanie nasypów )</t>
    </r>
  </si>
  <si>
    <t>wykonano w styczniu 2010 r.</t>
  </si>
  <si>
    <t xml:space="preserve">  - Opracowanie dokumentacji projektowej - dostosowanie sygnalizacji 
    do obowiązujących przepisów - Etap I</t>
  </si>
  <si>
    <t xml:space="preserve">grudzień 2010 r. </t>
  </si>
  <si>
    <t xml:space="preserve">  - Przebudowa ul. Chorzowskiej</t>
  </si>
  <si>
    <t xml:space="preserve">  - Przebudowa głównych ciągów komunikacyjnych miasta</t>
  </si>
  <si>
    <t xml:space="preserve">      * Wymiana nakładki asfaltowej w ciągu ulic: Monte Cassino, Wyspiańskiego 
        i Królowej Korony Polskiej w Szczecinie</t>
  </si>
  <si>
    <t xml:space="preserve">      * Wymiana nakładki asfaltowej w ciągu ulic: Królowej Korony Polskiej, Piotra Skargi, 
        Niedziałkowskiego, Felczaka, Zalewskiego  w Szczecinie</t>
  </si>
  <si>
    <t>wykonano sierpień 2010 r.</t>
  </si>
  <si>
    <t xml:space="preserve">     * Pl. Dziecka</t>
  </si>
  <si>
    <t>Zamówienie uzupełniające 
do Umowy nr ZDiTM 150/2009</t>
  </si>
  <si>
    <t xml:space="preserve">     * ul. Goleniowska ( Warmińska - Goplańska)</t>
  </si>
  <si>
    <t>wykonano w sierpiniu 2010 r.</t>
  </si>
  <si>
    <t xml:space="preserve">     * ul. Energetyków</t>
  </si>
  <si>
    <t xml:space="preserve">     * ul. Gdańska ( Parnica - Trasa Zamkowa )</t>
  </si>
  <si>
    <t xml:space="preserve">     * ul. Kaszubska i Stoisława ( rejon aresztu )</t>
  </si>
  <si>
    <t xml:space="preserve">     * ul. Wielkopolska - Podhalańska, Wielkopolska - Monte Cassino</t>
  </si>
  <si>
    <t xml:space="preserve">     * ul. Żołnierska - Klonowica</t>
  </si>
  <si>
    <t xml:space="preserve">     * Pl. Kościuszki</t>
  </si>
  <si>
    <t xml:space="preserve">     * Nabrzeże Wieleckie + węzeł M.Długi</t>
  </si>
  <si>
    <t xml:space="preserve">     * ul. Sikorskiego ( od ronda Siwka do ronda Pileckiego)</t>
  </si>
  <si>
    <t>wykonano w sierpniu 2010 r.</t>
  </si>
  <si>
    <t xml:space="preserve">     * ul. Ku Słońcu ( od ronda Pileckiego do nowej nakładki)</t>
  </si>
  <si>
    <t xml:space="preserve">     * ul. Łubinowa</t>
  </si>
  <si>
    <t xml:space="preserve">     * ul. Cukrowa</t>
  </si>
  <si>
    <t xml:space="preserve">     * ul. Komuny Paryskiej</t>
  </si>
  <si>
    <t xml:space="preserve">     * ul. Królwej Korony Polskiej, Niedziałkowskieho, Szymanowskiego</t>
  </si>
  <si>
    <t xml:space="preserve">     * ul. Oliwkowa</t>
  </si>
  <si>
    <t xml:space="preserve">     * ul. Szosa Stargardzka</t>
  </si>
  <si>
    <t xml:space="preserve">     * ul. inne</t>
  </si>
  <si>
    <t xml:space="preserve">  - Modernizacja w rejonie ulic: J.Soplicy, Bogumiły, Gorkiego, Spółdzielczej, 
     Leszczyńskiego (projekt i wykonanie)</t>
  </si>
  <si>
    <t xml:space="preserve">      * Opracowanie dokumentacji projektowej przebudowy ulic: Gorkiego, z uwzględnieniem
        skrzyżowania z ul. J.Soplicy oraz Bogumiły z uwzględnieniem skrzyżowania 
        z ul. Spółdzielczą w Szczecinie</t>
  </si>
  <si>
    <t xml:space="preserve">      * Wykonanie  przebudowy ulic: Gorkiego, z uwzględnieniem skrzyżowania z ul. J.Soplicy 
        oraz Bogumiły z uwzględnieniem skrzyżowania z ul. Spółdzielczą w Szczecinie</t>
  </si>
  <si>
    <t xml:space="preserve">  - Przebudowa ul. Łokietka</t>
  </si>
  <si>
    <t xml:space="preserve">      * Przebudowa ulicy Łokietka w Szczecinie</t>
  </si>
  <si>
    <t xml:space="preserve">      * Wykonanie robót dodatkowych do zadania podstawowego pn.  "Przebudowa ulicy Łokietka w Szczecinie"</t>
  </si>
  <si>
    <t xml:space="preserve">     * Zakup, dostawa i rozładunek na plac budowy przy ul. Łokietka w Szczecinie kostki
       granitowej 16x20 w ilości 764 T</t>
  </si>
  <si>
    <t xml:space="preserve">  - Przebudowa ul. Głowackiego, Sowińskiego</t>
  </si>
  <si>
    <t xml:space="preserve">      * Projekt budowlany i wykonawczy przebudowy ulicy Głowackiego w Szczecinie</t>
  </si>
  <si>
    <t xml:space="preserve">      * Projekt budowlany i wykonawczy przebudowy ulicy Sowińskiego w Szczecinie</t>
  </si>
  <si>
    <t xml:space="preserve">listopad  2010 r. </t>
  </si>
  <si>
    <t xml:space="preserve"> - Budowa sygnalizacji świetlnej na skrzyżowaniu ulic: Ku Słońcu - Santocka</t>
  </si>
  <si>
    <t xml:space="preserve"> - Wykonanie sygnalizacji świetlnych na  skrzyżowaniach ulic: Autostrada 
   Poznańska- Granitowa, Granitowa - Marmurowa (dokumentacja projektowa)</t>
  </si>
  <si>
    <t xml:space="preserve">     *Opracowanie dokumentacji projektowej budowy skoordynowanej sygnalizacji świetlnej 
      na skrzyżowaniach ulic Autostrada Poznańska - Granitowa oraz Granitowa - Marmurowa</t>
  </si>
  <si>
    <t xml:space="preserve">     * środki na wykonanie</t>
  </si>
  <si>
    <t>07.12.2010 r.</t>
  </si>
  <si>
    <t xml:space="preserve"> - Modernizacja sygnalizacji świetlnej na skrzyżowaniu ulic Witkiewicza - 
   Derdowskiego</t>
  </si>
  <si>
    <t xml:space="preserve"> - Zakup parkomatów</t>
  </si>
  <si>
    <t xml:space="preserve"> - Przebudowa ul. Basenowej i Górnośląskiej (dokumentacja projektowa)</t>
  </si>
  <si>
    <t xml:space="preserve"> - Budowa kładki w ciągu ul. 9-go Maja</t>
  </si>
  <si>
    <t>grudzień  2010 r.</t>
  </si>
  <si>
    <t xml:space="preserve"> - Modernizacja Placu Ojca Jakuba Wujka</t>
  </si>
  <si>
    <t xml:space="preserve">   * Remont Placu Ojca Jakuba Wujka w Szczecinie</t>
  </si>
  <si>
    <t xml:space="preserve">   * Dokumentacja projektowa związana ze zmianą sposobu odwodnienia jezdni oraz budową nowego
      przyłącza wodociągowego na placu Ojca Jakuba Wujka w Szczecinie</t>
  </si>
  <si>
    <t xml:space="preserve">   * Wykonanie robór dodatkowych do zadania "Remont Placu Ojca Jakuba Wujka w Szczecinie, 
     związanych z koniecznością zmian projektowych odwodnienia Placu O.Jakuba Wujka w Szczecinie 
     wniesionych przez Biuro Projektów Dróg i Mostów </t>
  </si>
  <si>
    <t xml:space="preserve">  * Pełnienie nadzoru autorskiego na zadaniu:
    "Remont Placu Ojca Jakuba Wujka w Szczecinie"</t>
  </si>
  <si>
    <t>wykonano w  czerwcu 2010 r.</t>
  </si>
  <si>
    <t xml:space="preserve">   * Pełnienie nadzoru nad pracami zielarskimi wysokiej i niskiej zieleni na zadaniu 
     pn Remont Placu Ojca Wujka w Szczecnie</t>
  </si>
  <si>
    <t xml:space="preserve">  * Wykonanie robót uzupełniających do zadania " Remont Placu Ojca Jakuba Wujka w Szczecinie "  
    ( poziom górny ulicy )</t>
  </si>
  <si>
    <t xml:space="preserve">    * Wykonanie robót dodatkowych do zadania " Remont Placu Ojca Jakuba Wujka w Szczecinie " - 
      związanych z koniecznością zmian projektowych odwodnienia Placu  Ojca Jakuba Wujka w Szczecinie 
     ( poziom górny ulicy )</t>
  </si>
  <si>
    <t xml:space="preserve"> - Budowa kładki dla pieszych nad torami kolejowymi w rejonie ul. Budziszyńskiej
    - dokumentacja projektowa</t>
  </si>
  <si>
    <t xml:space="preserve"> - Budowa ścieżki rowerowej wzdłuż ul. Derdowskiego</t>
  </si>
  <si>
    <t>wrzesień  2010 r.</t>
  </si>
  <si>
    <t>plan ZDiTM, realizacja do lipca 2010 r.</t>
  </si>
  <si>
    <t xml:space="preserve"> - Program modernizacji wiat przystankowych</t>
  </si>
  <si>
    <t>plan ZDiTM, realizacja do listopada 2010 r.</t>
  </si>
  <si>
    <t xml:space="preserve">  * Wykonanie projektu budowlano - wykonawczego remontu i modernizacji wiaty przystankowej 
     i  kiosku  nastawczego przy  ul. Arkońskiej</t>
  </si>
  <si>
    <t xml:space="preserve">  * Wykonanie  remontu i modernizacji wiaty przystankowej  i  kiosku  nastawczego przy  ul. Arkońskiej</t>
  </si>
  <si>
    <t>plan ZDiTM, realizacja do listopada 2010 roku</t>
  </si>
  <si>
    <t xml:space="preserve"> - Przebudowa ul. Szosa Stargardzka</t>
  </si>
  <si>
    <t xml:space="preserve">październik 2010 r. </t>
  </si>
  <si>
    <t xml:space="preserve"> - Zakup sygnalizatorów czasowych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</si>
</sst>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4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sz val="10"/>
      <color indexed="10"/>
      <name val="Arial CE"/>
      <charset val="238"/>
    </font>
    <font>
      <i/>
      <sz val="10"/>
      <name val="Arial CE"/>
      <charset val="238"/>
    </font>
    <font>
      <sz val="22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8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4"/>
      <color indexed="10"/>
      <name val="Arial CE"/>
      <charset val="238"/>
    </font>
    <font>
      <sz val="16"/>
      <name val="Arial CE"/>
      <charset val="238"/>
    </font>
    <font>
      <sz val="14"/>
      <name val="Arial CE"/>
      <charset val="238"/>
    </font>
    <font>
      <sz val="12"/>
      <color indexed="10"/>
      <name val="Arial CE"/>
      <charset val="238"/>
    </font>
    <font>
      <sz val="12"/>
      <name val="Arial CE"/>
      <charset val="238"/>
    </font>
    <font>
      <i/>
      <sz val="14"/>
      <name val="Arial CE"/>
      <charset val="238"/>
    </font>
    <font>
      <i/>
      <sz val="14"/>
      <color indexed="10"/>
      <name val="Arial CE"/>
      <charset val="238"/>
    </font>
    <font>
      <sz val="14"/>
      <name val="Arial CE"/>
      <family val="2"/>
      <charset val="238"/>
    </font>
    <font>
      <b/>
      <sz val="12"/>
      <color indexed="10"/>
      <name val="Arial CE"/>
      <charset val="238"/>
    </font>
    <font>
      <i/>
      <sz val="10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1"/>
      <color indexed="10"/>
      <name val="Arial CE"/>
      <charset val="238"/>
    </font>
    <font>
      <i/>
      <sz val="10"/>
      <name val="Arial CE"/>
      <family val="2"/>
      <charset val="238"/>
    </font>
    <font>
      <i/>
      <sz val="11"/>
      <name val="Arial CE"/>
      <family val="2"/>
      <charset val="238"/>
    </font>
    <font>
      <i/>
      <sz val="11"/>
      <color indexed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i/>
      <sz val="12"/>
      <name val="Arial CE"/>
      <family val="2"/>
      <charset val="238"/>
    </font>
    <font>
      <i/>
      <sz val="12"/>
      <color indexed="10"/>
      <name val="Arial CE"/>
      <charset val="238"/>
    </font>
    <font>
      <i/>
      <sz val="9"/>
      <name val="Arial CE"/>
      <family val="2"/>
      <charset val="238"/>
    </font>
    <font>
      <i/>
      <sz val="13"/>
      <name val="Times New Roman"/>
      <family val="1"/>
      <charset val="238"/>
    </font>
    <font>
      <i/>
      <sz val="11"/>
      <name val="Arial CE"/>
      <charset val="238"/>
    </font>
    <font>
      <b/>
      <sz val="9"/>
      <name val="Arial CE"/>
      <charset val="238"/>
    </font>
    <font>
      <b/>
      <i/>
      <sz val="10"/>
      <name val="Arial CE"/>
      <charset val="238"/>
    </font>
    <font>
      <b/>
      <sz val="13"/>
      <name val="Arial CE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b/>
      <sz val="12"/>
      <name val="Arial CE"/>
      <family val="2"/>
      <charset val="238"/>
    </font>
    <font>
      <i/>
      <sz val="13"/>
      <color indexed="10"/>
      <name val="Times New Roman"/>
      <family val="1"/>
      <charset val="238"/>
    </font>
    <font>
      <b/>
      <sz val="8"/>
      <name val="Arial CE"/>
      <charset val="238"/>
    </font>
    <font>
      <i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7" fillId="0" borderId="0"/>
  </cellStyleXfs>
  <cellXfs count="277">
    <xf numFmtId="0" fontId="0" fillId="0" borderId="0" xfId="0"/>
    <xf numFmtId="0" fontId="1" fillId="0" borderId="0" xfId="1"/>
    <xf numFmtId="0" fontId="2" fillId="0" borderId="0" xfId="1" applyFont="1"/>
    <xf numFmtId="3" fontId="1" fillId="0" borderId="0" xfId="1" applyNumberFormat="1"/>
    <xf numFmtId="3" fontId="3" fillId="0" borderId="0" xfId="1" applyNumberFormat="1" applyFont="1"/>
    <xf numFmtId="0" fontId="4" fillId="0" borderId="0" xfId="1" applyFont="1"/>
    <xf numFmtId="0" fontId="5" fillId="0" borderId="0" xfId="1" applyFont="1"/>
    <xf numFmtId="4" fontId="1" fillId="0" borderId="0" xfId="1" applyNumberFormat="1" applyAlignment="1">
      <alignment horizontal="right"/>
    </xf>
    <xf numFmtId="0" fontId="1" fillId="0" borderId="0" xfId="1" applyFont="1" applyFill="1" applyAlignment="1">
      <alignment horizontal="center"/>
    </xf>
    <xf numFmtId="0" fontId="6" fillId="2" borderId="0" xfId="1" applyFont="1" applyFill="1"/>
    <xf numFmtId="0" fontId="7" fillId="0" borderId="0" xfId="1" applyFont="1"/>
    <xf numFmtId="0" fontId="1" fillId="0" borderId="0" xfId="1" applyAlignment="1">
      <alignment vertical="center"/>
    </xf>
    <xf numFmtId="4" fontId="6" fillId="0" borderId="0" xfId="1" applyNumberFormat="1" applyFont="1" applyAlignment="1">
      <alignment horizontal="right"/>
    </xf>
    <xf numFmtId="0" fontId="6" fillId="0" borderId="0" xfId="1" applyFont="1" applyFill="1"/>
    <xf numFmtId="0" fontId="1" fillId="0" borderId="0" xfId="1" applyBorder="1"/>
    <xf numFmtId="0" fontId="8" fillId="0" borderId="0" xfId="1" applyFont="1" applyAlignment="1">
      <alignment horizontal="center"/>
    </xf>
    <xf numFmtId="3" fontId="0" fillId="0" borderId="0" xfId="0" applyNumberFormat="1"/>
    <xf numFmtId="0" fontId="4" fillId="0" borderId="0" xfId="0" applyFont="1"/>
    <xf numFmtId="0" fontId="1" fillId="0" borderId="0" xfId="1" applyFont="1" applyAlignment="1">
      <alignment vertical="center" wrapText="1"/>
    </xf>
    <xf numFmtId="0" fontId="1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3" fontId="11" fillId="0" borderId="1" xfId="1" applyNumberFormat="1" applyFont="1" applyBorder="1" applyAlignment="1">
      <alignment vertical="center"/>
    </xf>
    <xf numFmtId="4" fontId="1" fillId="0" borderId="0" xfId="1" applyNumberFormat="1" applyBorder="1" applyAlignment="1">
      <alignment horizontal="right"/>
    </xf>
    <xf numFmtId="0" fontId="12" fillId="0" borderId="2" xfId="1" applyFont="1" applyBorder="1" applyAlignment="1">
      <alignment horizontal="center" vertical="center"/>
    </xf>
    <xf numFmtId="3" fontId="13" fillId="0" borderId="2" xfId="1" applyNumberFormat="1" applyFont="1" applyBorder="1" applyAlignment="1">
      <alignment horizontal="center" vertical="center" wrapText="1"/>
    </xf>
    <xf numFmtId="3" fontId="14" fillId="0" borderId="3" xfId="1" applyNumberFormat="1" applyFont="1" applyBorder="1" applyAlignment="1">
      <alignment horizontal="center" vertical="center" wrapText="1"/>
    </xf>
    <xf numFmtId="3" fontId="15" fillId="0" borderId="2" xfId="1" applyNumberFormat="1" applyFont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0" fillId="0" borderId="0" xfId="1" applyFont="1"/>
    <xf numFmtId="0" fontId="12" fillId="0" borderId="0" xfId="1" applyFont="1" applyBorder="1" applyAlignment="1"/>
    <xf numFmtId="0" fontId="18" fillId="0" borderId="3" xfId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 vertical="center" wrapText="1"/>
    </xf>
    <xf numFmtId="3" fontId="9" fillId="0" borderId="3" xfId="1" applyNumberFormat="1" applyFont="1" applyBorder="1" applyAlignment="1">
      <alignment horizontal="right" vertical="center" wrapText="1"/>
    </xf>
    <xf numFmtId="0" fontId="4" fillId="0" borderId="4" xfId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right" vertical="center" wrapText="1"/>
    </xf>
    <xf numFmtId="0" fontId="18" fillId="0" borderId="0" xfId="1" applyFont="1" applyBorder="1" applyAlignment="1"/>
    <xf numFmtId="3" fontId="1" fillId="0" borderId="0" xfId="1" applyNumberFormat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3" fontId="1" fillId="0" borderId="5" xfId="1" applyNumberFormat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2" fillId="0" borderId="3" xfId="2" applyFont="1" applyBorder="1" applyAlignment="1">
      <alignment vertical="center" wrapText="1"/>
    </xf>
    <xf numFmtId="3" fontId="2" fillId="0" borderId="2" xfId="2" applyNumberFormat="1" applyFont="1" applyFill="1" applyBorder="1" applyAlignment="1">
      <alignment horizontal="right" vertical="center" wrapText="1"/>
    </xf>
    <xf numFmtId="3" fontId="19" fillId="0" borderId="3" xfId="2" applyNumberFormat="1" applyFont="1" applyFill="1" applyBorder="1" applyAlignment="1">
      <alignment horizontal="right" vertical="center" wrapText="1"/>
    </xf>
    <xf numFmtId="0" fontId="2" fillId="0" borderId="0" xfId="2" applyFont="1" applyBorder="1" applyAlignment="1">
      <alignment vertical="center" wrapText="1"/>
    </xf>
    <xf numFmtId="164" fontId="20" fillId="0" borderId="0" xfId="3" applyNumberFormat="1" applyFont="1"/>
    <xf numFmtId="0" fontId="20" fillId="0" borderId="0" xfId="1" applyFont="1"/>
    <xf numFmtId="0" fontId="21" fillId="0" borderId="6" xfId="2" applyFont="1" applyBorder="1" applyAlignment="1">
      <alignment horizontal="left" vertical="center" wrapText="1"/>
    </xf>
    <xf numFmtId="3" fontId="21" fillId="0" borderId="0" xfId="2" applyNumberFormat="1" applyFont="1" applyFill="1" applyBorder="1" applyAlignment="1">
      <alignment horizontal="right" vertical="center" wrapText="1"/>
    </xf>
    <xf numFmtId="3" fontId="14" fillId="0" borderId="0" xfId="2" applyNumberFormat="1" applyFont="1" applyFill="1" applyBorder="1" applyAlignment="1">
      <alignment horizontal="right" vertical="center" wrapText="1"/>
    </xf>
    <xf numFmtId="3" fontId="21" fillId="0" borderId="5" xfId="2" applyNumberFormat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center" vertical="center"/>
    </xf>
    <xf numFmtId="0" fontId="21" fillId="0" borderId="0" xfId="2" applyFont="1" applyBorder="1" applyAlignment="1">
      <alignment horizontal="left" vertical="center" wrapText="1"/>
    </xf>
    <xf numFmtId="0" fontId="22" fillId="0" borderId="6" xfId="2" applyFont="1" applyBorder="1" applyAlignment="1">
      <alignment horizontal="left" vertical="center" wrapText="1"/>
    </xf>
    <xf numFmtId="3" fontId="22" fillId="0" borderId="0" xfId="2" applyNumberFormat="1" applyFont="1" applyFill="1" applyBorder="1" applyAlignment="1">
      <alignment horizontal="right" vertical="center" wrapText="1"/>
    </xf>
    <xf numFmtId="3" fontId="23" fillId="0" borderId="0" xfId="2" applyNumberFormat="1" applyFont="1" applyFill="1" applyBorder="1" applyAlignment="1">
      <alignment horizontal="right" vertical="center" wrapText="1"/>
    </xf>
    <xf numFmtId="3" fontId="22" fillId="0" borderId="5" xfId="2" applyNumberFormat="1" applyFont="1" applyFill="1" applyBorder="1" applyAlignment="1">
      <alignment horizontal="righ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24" fillId="2" borderId="3" xfId="2" applyFont="1" applyFill="1" applyBorder="1" applyAlignment="1">
      <alignment vertical="center" wrapText="1"/>
    </xf>
    <xf numFmtId="3" fontId="25" fillId="2" borderId="2" xfId="2" applyNumberFormat="1" applyFont="1" applyFill="1" applyBorder="1" applyAlignment="1">
      <alignment horizontal="right" vertical="center" wrapText="1"/>
    </xf>
    <xf numFmtId="3" fontId="26" fillId="2" borderId="3" xfId="2" applyNumberFormat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center" vertical="center"/>
    </xf>
    <xf numFmtId="0" fontId="24" fillId="3" borderId="6" xfId="2" applyFont="1" applyFill="1" applyBorder="1" applyAlignment="1">
      <alignment vertical="center" wrapText="1"/>
    </xf>
    <xf numFmtId="3" fontId="25" fillId="3" borderId="0" xfId="2" applyNumberFormat="1" applyFont="1" applyFill="1" applyBorder="1" applyAlignment="1">
      <alignment horizontal="right" vertical="center" wrapText="1"/>
    </xf>
    <xf numFmtId="3" fontId="26" fillId="3" borderId="0" xfId="2" applyNumberFormat="1" applyFont="1" applyFill="1" applyBorder="1" applyAlignment="1">
      <alignment horizontal="right" vertical="center" wrapText="1"/>
    </xf>
    <xf numFmtId="3" fontId="25" fillId="3" borderId="5" xfId="2" applyNumberFormat="1" applyFont="1" applyFill="1" applyBorder="1" applyAlignment="1">
      <alignment horizontal="right" vertical="center" wrapText="1"/>
    </xf>
    <xf numFmtId="0" fontId="4" fillId="3" borderId="7" xfId="1" applyFont="1" applyFill="1" applyBorder="1" applyAlignment="1">
      <alignment horizontal="center" vertical="center"/>
    </xf>
    <xf numFmtId="3" fontId="25" fillId="2" borderId="0" xfId="2" applyNumberFormat="1" applyFont="1" applyFill="1" applyBorder="1" applyAlignment="1">
      <alignment horizontal="right" vertical="center" wrapText="1"/>
    </xf>
    <xf numFmtId="0" fontId="24" fillId="0" borderId="3" xfId="2" applyFont="1" applyFill="1" applyBorder="1" applyAlignment="1">
      <alignment vertical="center" wrapText="1"/>
    </xf>
    <xf numFmtId="3" fontId="25" fillId="0" borderId="2" xfId="2" applyNumberFormat="1" applyFont="1" applyFill="1" applyBorder="1" applyAlignment="1">
      <alignment horizontal="right" vertical="center" wrapText="1"/>
    </xf>
    <xf numFmtId="3" fontId="26" fillId="0" borderId="3" xfId="2" applyNumberFormat="1" applyFont="1" applyFill="1" applyBorder="1" applyAlignment="1">
      <alignment horizontal="right" vertical="center" wrapText="1"/>
    </xf>
    <xf numFmtId="0" fontId="1" fillId="0" borderId="6" xfId="2" applyFont="1" applyFill="1" applyBorder="1" applyAlignment="1">
      <alignment horizontal="left" vertical="center" wrapText="1"/>
    </xf>
    <xf numFmtId="0" fontId="27" fillId="0" borderId="2" xfId="1" applyFont="1" applyBorder="1"/>
    <xf numFmtId="0" fontId="24" fillId="0" borderId="0" xfId="2" applyFont="1" applyBorder="1" applyAlignment="1">
      <alignment vertical="center" wrapText="1"/>
    </xf>
    <xf numFmtId="0" fontId="24" fillId="0" borderId="6" xfId="2" applyFont="1" applyFill="1" applyBorder="1" applyAlignment="1">
      <alignment horizontal="left" vertical="center" wrapText="1"/>
    </xf>
    <xf numFmtId="3" fontId="25" fillId="0" borderId="0" xfId="2" applyNumberFormat="1" applyFont="1" applyFill="1" applyBorder="1" applyAlignment="1">
      <alignment horizontal="right" vertical="center" wrapText="1"/>
    </xf>
    <xf numFmtId="3" fontId="26" fillId="0" borderId="0" xfId="2" applyNumberFormat="1" applyFont="1" applyFill="1" applyBorder="1" applyAlignment="1">
      <alignment horizontal="right" vertical="center" wrapText="1"/>
    </xf>
    <xf numFmtId="3" fontId="25" fillId="0" borderId="5" xfId="2" applyNumberFormat="1" applyFont="1" applyFill="1" applyBorder="1" applyAlignment="1">
      <alignment horizontal="right" vertical="center" wrapText="1"/>
    </xf>
    <xf numFmtId="0" fontId="24" fillId="0" borderId="0" xfId="2" applyFont="1" applyBorder="1" applyAlignment="1">
      <alignment horizontal="left" vertical="center" wrapText="1"/>
    </xf>
    <xf numFmtId="3" fontId="25" fillId="0" borderId="2" xfId="3" applyNumberFormat="1" applyFont="1" applyFill="1" applyBorder="1" applyAlignment="1">
      <alignment vertical="center" wrapText="1"/>
    </xf>
    <xf numFmtId="3" fontId="26" fillId="0" borderId="3" xfId="3" applyNumberFormat="1" applyFont="1" applyFill="1" applyBorder="1" applyAlignment="1">
      <alignment vertical="center" wrapText="1"/>
    </xf>
    <xf numFmtId="0" fontId="20" fillId="0" borderId="0" xfId="1" applyFont="1" applyBorder="1"/>
    <xf numFmtId="3" fontId="25" fillId="2" borderId="2" xfId="3" applyNumberFormat="1" applyFont="1" applyFill="1" applyBorder="1" applyAlignment="1">
      <alignment vertical="center" wrapText="1"/>
    </xf>
    <xf numFmtId="3" fontId="26" fillId="2" borderId="3" xfId="3" applyNumberFormat="1" applyFont="1" applyFill="1" applyBorder="1" applyAlignment="1">
      <alignment vertical="center" wrapText="1"/>
    </xf>
    <xf numFmtId="0" fontId="28" fillId="0" borderId="2" xfId="1" applyFont="1" applyBorder="1"/>
    <xf numFmtId="0" fontId="28" fillId="0" borderId="0" xfId="1" applyFont="1" applyBorder="1"/>
    <xf numFmtId="0" fontId="1" fillId="0" borderId="0" xfId="1" applyFill="1"/>
    <xf numFmtId="0" fontId="1" fillId="0" borderId="0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vertical="center" wrapText="1"/>
    </xf>
    <xf numFmtId="3" fontId="2" fillId="0" borderId="3" xfId="2" applyNumberFormat="1" applyFont="1" applyFill="1" applyBorder="1" applyAlignment="1">
      <alignment horizontal="right" vertical="center" wrapText="1"/>
    </xf>
    <xf numFmtId="0" fontId="6" fillId="0" borderId="0" xfId="1" applyFont="1" applyBorder="1"/>
    <xf numFmtId="164" fontId="20" fillId="0" borderId="0" xfId="3" applyNumberFormat="1" applyFont="1" applyFill="1" applyBorder="1" applyAlignment="1">
      <alignment vertical="center" wrapText="1"/>
    </xf>
    <xf numFmtId="0" fontId="20" fillId="0" borderId="0" xfId="4" applyFont="1" applyFill="1" applyBorder="1" applyAlignment="1">
      <alignment vertical="center" wrapText="1"/>
    </xf>
    <xf numFmtId="3" fontId="29" fillId="0" borderId="0" xfId="2" applyNumberFormat="1" applyFont="1" applyFill="1" applyBorder="1" applyAlignment="1">
      <alignment horizontal="right" vertical="center" wrapText="1"/>
    </xf>
    <xf numFmtId="3" fontId="30" fillId="0" borderId="0" xfId="2" applyNumberFormat="1" applyFont="1" applyFill="1" applyBorder="1" applyAlignment="1">
      <alignment horizontal="right" vertical="center" wrapText="1"/>
    </xf>
    <xf numFmtId="3" fontId="29" fillId="0" borderId="5" xfId="2" applyNumberFormat="1" applyFont="1" applyFill="1" applyBorder="1" applyAlignment="1">
      <alignment horizontal="right" vertical="center" wrapText="1"/>
    </xf>
    <xf numFmtId="0" fontId="7" fillId="0" borderId="6" xfId="2" applyFont="1" applyFill="1" applyBorder="1" applyAlignment="1">
      <alignment horizontal="left" vertical="center" wrapText="1"/>
    </xf>
    <xf numFmtId="0" fontId="21" fillId="0" borderId="0" xfId="2" applyFont="1" applyBorder="1" applyAlignment="1">
      <alignment horizontal="right" vertical="center" wrapText="1"/>
    </xf>
    <xf numFmtId="0" fontId="20" fillId="0" borderId="0" xfId="4" applyFont="1" applyFill="1" applyBorder="1" applyAlignment="1">
      <alignment horizontal="left" vertical="center" wrapText="1"/>
    </xf>
    <xf numFmtId="0" fontId="24" fillId="0" borderId="3" xfId="2" applyFont="1" applyFill="1" applyBorder="1" applyAlignment="1">
      <alignment horizontal="left" vertical="center" wrapText="1"/>
    </xf>
    <xf numFmtId="3" fontId="26" fillId="0" borderId="8" xfId="2" applyNumberFormat="1" applyFont="1" applyFill="1" applyBorder="1" applyAlignment="1">
      <alignment horizontal="right" vertical="center" wrapText="1"/>
    </xf>
    <xf numFmtId="3" fontId="31" fillId="0" borderId="2" xfId="3" applyNumberFormat="1" applyFont="1" applyFill="1" applyBorder="1" applyAlignment="1">
      <alignment vertical="center" wrapText="1"/>
    </xf>
    <xf numFmtId="3" fontId="26" fillId="2" borderId="8" xfId="3" applyNumberFormat="1" applyFont="1" applyFill="1" applyBorder="1" applyAlignment="1">
      <alignment vertical="center" wrapText="1"/>
    </xf>
    <xf numFmtId="0" fontId="32" fillId="0" borderId="0" xfId="4" applyFont="1" applyFill="1" applyBorder="1" applyAlignment="1">
      <alignment horizontal="left" vertical="center" wrapText="1"/>
    </xf>
    <xf numFmtId="3" fontId="25" fillId="0" borderId="5" xfId="3" applyNumberFormat="1" applyFont="1" applyFill="1" applyBorder="1" applyAlignment="1">
      <alignment vertical="center" wrapText="1"/>
    </xf>
    <xf numFmtId="3" fontId="26" fillId="0" borderId="0" xfId="3" applyNumberFormat="1" applyFont="1" applyFill="1" applyBorder="1" applyAlignment="1">
      <alignment vertical="center" wrapText="1"/>
    </xf>
    <xf numFmtId="3" fontId="26" fillId="0" borderId="8" xfId="3" applyNumberFormat="1" applyFont="1" applyFill="1" applyBorder="1" applyAlignment="1">
      <alignment vertical="center" wrapText="1"/>
    </xf>
    <xf numFmtId="0" fontId="1" fillId="0" borderId="0" xfId="1" applyFill="1" applyBorder="1"/>
    <xf numFmtId="0" fontId="21" fillId="0" borderId="6" xfId="2" applyFont="1" applyFill="1" applyBorder="1" applyAlignment="1">
      <alignment horizontal="left" vertical="center" wrapText="1"/>
    </xf>
    <xf numFmtId="3" fontId="21" fillId="0" borderId="5" xfId="1" applyNumberFormat="1" applyFont="1" applyFill="1" applyBorder="1" applyAlignment="1">
      <alignment horizontal="right" vertical="center"/>
    </xf>
    <xf numFmtId="3" fontId="14" fillId="0" borderId="0" xfId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24" fillId="0" borderId="6" xfId="2" applyFont="1" applyBorder="1" applyAlignment="1">
      <alignment horizontal="left" vertical="center" wrapText="1"/>
    </xf>
    <xf numFmtId="0" fontId="24" fillId="0" borderId="3" xfId="2" applyFont="1" applyBorder="1" applyAlignment="1">
      <alignment horizontal="left" vertical="center" wrapText="1"/>
    </xf>
    <xf numFmtId="0" fontId="27" fillId="0" borderId="2" xfId="1" applyFont="1" applyBorder="1" applyAlignment="1">
      <alignment vertical="center"/>
    </xf>
    <xf numFmtId="0" fontId="4" fillId="2" borderId="3" xfId="2" applyFont="1" applyFill="1" applyBorder="1" applyAlignment="1">
      <alignment vertical="center" wrapText="1"/>
    </xf>
    <xf numFmtId="3" fontId="33" fillId="2" borderId="2" xfId="2" applyNumberFormat="1" applyFont="1" applyFill="1" applyBorder="1" applyAlignment="1">
      <alignment horizontal="right" vertical="center" wrapText="1"/>
    </xf>
    <xf numFmtId="0" fontId="1" fillId="3" borderId="0" xfId="1" applyFill="1"/>
    <xf numFmtId="0" fontId="4" fillId="3" borderId="3" xfId="2" applyFont="1" applyFill="1" applyBorder="1" applyAlignment="1">
      <alignment vertical="center" wrapText="1"/>
    </xf>
    <xf numFmtId="3" fontId="33" fillId="3" borderId="2" xfId="2" applyNumberFormat="1" applyFont="1" applyFill="1" applyBorder="1" applyAlignment="1">
      <alignment horizontal="right" vertical="center" wrapText="1"/>
    </xf>
    <xf numFmtId="3" fontId="26" fillId="3" borderId="8" xfId="2" applyNumberFormat="1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center" vertical="center"/>
    </xf>
    <xf numFmtId="0" fontId="27" fillId="3" borderId="2" xfId="1" applyFont="1" applyFill="1" applyBorder="1" applyAlignment="1">
      <alignment vertical="center"/>
    </xf>
    <xf numFmtId="0" fontId="24" fillId="3" borderId="0" xfId="2" applyFont="1" applyFill="1" applyBorder="1" applyAlignment="1">
      <alignment horizontal="left" vertical="center" wrapText="1"/>
    </xf>
    <xf numFmtId="0" fontId="1" fillId="3" borderId="0" xfId="1" applyFill="1" applyBorder="1"/>
    <xf numFmtId="0" fontId="24" fillId="0" borderId="3" xfId="2" applyFont="1" applyBorder="1" applyAlignment="1">
      <alignment vertical="center" wrapText="1"/>
    </xf>
    <xf numFmtId="0" fontId="28" fillId="0" borderId="2" xfId="1" applyFont="1" applyBorder="1" applyAlignment="1">
      <alignment horizontal="left" vertical="center"/>
    </xf>
    <xf numFmtId="3" fontId="34" fillId="0" borderId="2" xfId="2" applyNumberFormat="1" applyFont="1" applyFill="1" applyBorder="1" applyAlignment="1">
      <alignment horizontal="left" vertical="center" wrapText="1"/>
    </xf>
    <xf numFmtId="0" fontId="35" fillId="0" borderId="0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3" fontId="2" fillId="0" borderId="5" xfId="2" applyNumberFormat="1" applyFont="1" applyFill="1" applyBorder="1" applyAlignment="1">
      <alignment horizontal="right" vertical="center" wrapText="1"/>
    </xf>
    <xf numFmtId="3" fontId="19" fillId="0" borderId="6" xfId="2" applyNumberFormat="1" applyFont="1" applyFill="1" applyBorder="1" applyAlignment="1">
      <alignment horizontal="right" vertical="center" wrapText="1"/>
    </xf>
    <xf numFmtId="0" fontId="27" fillId="0" borderId="2" xfId="1" applyFont="1" applyBorder="1" applyAlignment="1">
      <alignment horizontal="left" vertical="center"/>
    </xf>
    <xf numFmtId="0" fontId="4" fillId="0" borderId="0" xfId="2" applyFont="1" applyBorder="1" applyAlignment="1">
      <alignment vertical="center" wrapText="1"/>
    </xf>
    <xf numFmtId="0" fontId="33" fillId="0" borderId="0" xfId="1" applyFont="1" applyBorder="1"/>
    <xf numFmtId="0" fontId="4" fillId="0" borderId="6" xfId="2" applyFont="1" applyBorder="1" applyAlignment="1">
      <alignment vertical="center" wrapText="1"/>
    </xf>
    <xf numFmtId="3" fontId="33" fillId="0" borderId="5" xfId="2" applyNumberFormat="1" applyFont="1" applyFill="1" applyBorder="1" applyAlignment="1">
      <alignment horizontal="right" vertical="center" wrapText="1"/>
    </xf>
    <xf numFmtId="3" fontId="26" fillId="0" borderId="6" xfId="2" applyNumberFormat="1" applyFont="1" applyFill="1" applyBorder="1" applyAlignment="1">
      <alignment horizontal="right" vertical="center" wrapText="1"/>
    </xf>
    <xf numFmtId="0" fontId="27" fillId="0" borderId="5" xfId="1" applyFont="1" applyBorder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3" fontId="33" fillId="0" borderId="2" xfId="2" applyNumberFormat="1" applyFont="1" applyFill="1" applyBorder="1" applyAlignment="1">
      <alignment horizontal="right" vertical="center" wrapText="1"/>
    </xf>
    <xf numFmtId="0" fontId="21" fillId="0" borderId="6" xfId="2" applyFont="1" applyBorder="1" applyAlignment="1">
      <alignment vertical="center" wrapText="1"/>
    </xf>
    <xf numFmtId="3" fontId="14" fillId="0" borderId="6" xfId="2" applyNumberFormat="1" applyFont="1" applyFill="1" applyBorder="1" applyAlignment="1">
      <alignment horizontal="right" vertical="center" wrapText="1"/>
    </xf>
    <xf numFmtId="0" fontId="34" fillId="0" borderId="2" xfId="1" applyFont="1" applyBorder="1"/>
    <xf numFmtId="0" fontId="34" fillId="0" borderId="5" xfId="1" applyFont="1" applyBorder="1"/>
    <xf numFmtId="3" fontId="21" fillId="2" borderId="2" xfId="2" applyNumberFormat="1" applyFont="1" applyFill="1" applyBorder="1" applyAlignment="1">
      <alignment horizontal="right" vertical="center" wrapText="1"/>
    </xf>
    <xf numFmtId="3" fontId="14" fillId="2" borderId="3" xfId="2" applyNumberFormat="1" applyFont="1" applyFill="1" applyBorder="1" applyAlignment="1">
      <alignment horizontal="right" vertical="center" wrapText="1"/>
    </xf>
    <xf numFmtId="0" fontId="1" fillId="0" borderId="6" xfId="2" applyFont="1" applyBorder="1" applyAlignment="1">
      <alignment vertical="center" wrapText="1"/>
    </xf>
    <xf numFmtId="3" fontId="21" fillId="0" borderId="2" xfId="2" applyNumberFormat="1" applyFont="1" applyFill="1" applyBorder="1" applyAlignment="1">
      <alignment horizontal="right" vertical="center" wrapText="1"/>
    </xf>
    <xf numFmtId="3" fontId="14" fillId="0" borderId="3" xfId="2" applyNumberFormat="1" applyFont="1" applyFill="1" applyBorder="1" applyAlignment="1">
      <alignment horizontal="right" vertical="center" wrapText="1"/>
    </xf>
    <xf numFmtId="0" fontId="2" fillId="2" borderId="3" xfId="2" applyFont="1" applyFill="1" applyBorder="1" applyAlignment="1">
      <alignment vertical="center" wrapText="1"/>
    </xf>
    <xf numFmtId="3" fontId="2" fillId="2" borderId="2" xfId="2" applyNumberFormat="1" applyFont="1" applyFill="1" applyBorder="1" applyAlignment="1">
      <alignment horizontal="right" vertical="center" wrapText="1"/>
    </xf>
    <xf numFmtId="3" fontId="19" fillId="2" borderId="3" xfId="2" applyNumberFormat="1" applyFont="1" applyFill="1" applyBorder="1" applyAlignment="1">
      <alignment horizontal="right" vertical="center" wrapText="1"/>
    </xf>
    <xf numFmtId="0" fontId="1" fillId="0" borderId="6" xfId="1" applyFont="1" applyBorder="1" applyAlignment="1">
      <alignment wrapText="1"/>
    </xf>
    <xf numFmtId="3" fontId="14" fillId="0" borderId="6" xfId="1" applyNumberFormat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vertical="center" wrapText="1"/>
    </xf>
    <xf numFmtId="3" fontId="21" fillId="2" borderId="2" xfId="1" applyNumberFormat="1" applyFont="1" applyFill="1" applyBorder="1" applyAlignment="1">
      <alignment vertical="center"/>
    </xf>
    <xf numFmtId="3" fontId="14" fillId="2" borderId="3" xfId="1" applyNumberFormat="1" applyFont="1" applyFill="1" applyBorder="1" applyAlignment="1">
      <alignment vertical="center"/>
    </xf>
    <xf numFmtId="3" fontId="21" fillId="0" borderId="2" xfId="1" applyNumberFormat="1" applyFont="1" applyFill="1" applyBorder="1" applyAlignment="1">
      <alignment horizontal="right" vertical="center"/>
    </xf>
    <xf numFmtId="0" fontId="4" fillId="0" borderId="6" xfId="1" applyFont="1" applyBorder="1" applyAlignment="1">
      <alignment wrapText="1"/>
    </xf>
    <xf numFmtId="3" fontId="21" fillId="0" borderId="5" xfId="1" applyNumberFormat="1" applyFont="1" applyFill="1" applyBorder="1" applyAlignment="1">
      <alignment vertical="center"/>
    </xf>
    <xf numFmtId="3" fontId="14" fillId="0" borderId="6" xfId="1" applyNumberFormat="1" applyFont="1" applyFill="1" applyBorder="1" applyAlignment="1">
      <alignment vertical="center"/>
    </xf>
    <xf numFmtId="0" fontId="1" fillId="0" borderId="0" xfId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3" fontId="21" fillId="2" borderId="2" xfId="1" applyNumberFormat="1" applyFont="1" applyFill="1" applyBorder="1" applyAlignment="1">
      <alignment vertical="center" wrapText="1"/>
    </xf>
    <xf numFmtId="3" fontId="14" fillId="2" borderId="3" xfId="1" applyNumberFormat="1" applyFont="1" applyFill="1" applyBorder="1" applyAlignment="1">
      <alignment vertical="center" wrapText="1"/>
    </xf>
    <xf numFmtId="0" fontId="1" fillId="0" borderId="0" xfId="1" applyFill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3" fontId="21" fillId="2" borderId="5" xfId="1" applyNumberFormat="1" applyFont="1" applyFill="1" applyBorder="1" applyAlignment="1">
      <alignment vertical="center"/>
    </xf>
    <xf numFmtId="3" fontId="14" fillId="2" borderId="6" xfId="1" applyNumberFormat="1" applyFont="1" applyFill="1" applyBorder="1" applyAlignment="1">
      <alignment vertical="center"/>
    </xf>
    <xf numFmtId="0" fontId="20" fillId="0" borderId="3" xfId="5" applyFont="1" applyBorder="1" applyAlignment="1">
      <alignment vertical="center" wrapText="1"/>
    </xf>
    <xf numFmtId="3" fontId="21" fillId="0" borderId="2" xfId="1" applyNumberFormat="1" applyFont="1" applyFill="1" applyBorder="1" applyAlignment="1">
      <alignment horizontal="right" vertical="center" wrapText="1"/>
    </xf>
    <xf numFmtId="3" fontId="14" fillId="0" borderId="3" xfId="1" applyNumberFormat="1" applyFont="1" applyFill="1" applyBorder="1" applyAlignment="1">
      <alignment horizontal="right" vertical="center" wrapText="1"/>
    </xf>
    <xf numFmtId="0" fontId="37" fillId="0" borderId="0" xfId="5" applyFont="1" applyBorder="1" applyAlignment="1">
      <alignment horizontal="left" vertical="center" wrapText="1"/>
    </xf>
    <xf numFmtId="0" fontId="37" fillId="0" borderId="0" xfId="5" applyBorder="1" applyAlignment="1">
      <alignment horizontal="left" vertical="center" wrapText="1"/>
    </xf>
    <xf numFmtId="0" fontId="37" fillId="0" borderId="6" xfId="5" applyFont="1" applyBorder="1" applyAlignment="1">
      <alignment vertical="center" wrapText="1"/>
    </xf>
    <xf numFmtId="3" fontId="21" fillId="0" borderId="5" xfId="1" applyNumberFormat="1" applyFont="1" applyFill="1" applyBorder="1" applyAlignment="1">
      <alignment horizontal="right" vertical="center" wrapText="1"/>
    </xf>
    <xf numFmtId="3" fontId="14" fillId="0" borderId="6" xfId="1" applyNumberFormat="1" applyFont="1" applyFill="1" applyBorder="1" applyAlignment="1">
      <alignment horizontal="right" vertical="center" wrapText="1"/>
    </xf>
    <xf numFmtId="0" fontId="4" fillId="0" borderId="2" xfId="2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3" fontId="14" fillId="0" borderId="3" xfId="1" applyNumberFormat="1" applyFont="1" applyFill="1" applyBorder="1" applyAlignment="1">
      <alignment horizontal="right" vertical="center"/>
    </xf>
    <xf numFmtId="0" fontId="1" fillId="2" borderId="3" xfId="1" applyFont="1" applyFill="1" applyBorder="1" applyAlignment="1">
      <alignment vertical="center" wrapText="1"/>
    </xf>
    <xf numFmtId="3" fontId="21" fillId="2" borderId="2" xfId="1" applyNumberFormat="1" applyFont="1" applyFill="1" applyBorder="1" applyAlignment="1">
      <alignment horizontal="right" vertical="center"/>
    </xf>
    <xf numFmtId="3" fontId="14" fillId="2" borderId="3" xfId="1" applyNumberFormat="1" applyFont="1" applyFill="1" applyBorder="1" applyAlignment="1">
      <alignment horizontal="right" vertical="center"/>
    </xf>
    <xf numFmtId="0" fontId="34" fillId="0" borderId="2" xfId="1" applyFont="1" applyFill="1" applyBorder="1" applyAlignment="1">
      <alignment horizontal="left"/>
    </xf>
    <xf numFmtId="0" fontId="1" fillId="0" borderId="3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vertical="center" wrapText="1"/>
    </xf>
    <xf numFmtId="0" fontId="4" fillId="0" borderId="0" xfId="2" applyFont="1" applyBorder="1" applyAlignment="1">
      <alignment horizontal="left" vertical="center" wrapText="1"/>
    </xf>
    <xf numFmtId="0" fontId="28" fillId="0" borderId="2" xfId="1" applyFont="1" applyFill="1" applyBorder="1" applyAlignment="1">
      <alignment horizontal="left" vertical="center"/>
    </xf>
    <xf numFmtId="0" fontId="21" fillId="0" borderId="6" xfId="2" applyFont="1" applyFill="1" applyBorder="1" applyAlignment="1">
      <alignment vertical="center" wrapText="1"/>
    </xf>
    <xf numFmtId="3" fontId="21" fillId="0" borderId="5" xfId="2" applyNumberFormat="1" applyFont="1" applyFill="1" applyBorder="1" applyAlignment="1">
      <alignment horizontal="left" vertical="center" wrapText="1"/>
    </xf>
    <xf numFmtId="0" fontId="34" fillId="0" borderId="2" xfId="1" applyFont="1" applyFill="1" applyBorder="1" applyAlignment="1">
      <alignment horizontal="left" vertical="center"/>
    </xf>
    <xf numFmtId="0" fontId="27" fillId="0" borderId="2" xfId="1" applyFont="1" applyFill="1" applyBorder="1" applyAlignment="1">
      <alignment horizontal="left" vertical="center"/>
    </xf>
    <xf numFmtId="0" fontId="4" fillId="2" borderId="6" xfId="2" applyFont="1" applyFill="1" applyBorder="1" applyAlignment="1">
      <alignment vertical="center" wrapText="1"/>
    </xf>
    <xf numFmtId="3" fontId="21" fillId="2" borderId="5" xfId="2" applyNumberFormat="1" applyFont="1" applyFill="1" applyBorder="1" applyAlignment="1">
      <alignment horizontal="right" vertical="center" wrapText="1"/>
    </xf>
    <xf numFmtId="3" fontId="14" fillId="2" borderId="6" xfId="2" applyNumberFormat="1" applyFont="1" applyFill="1" applyBorder="1" applyAlignment="1">
      <alignment horizontal="right" vertical="center" wrapText="1"/>
    </xf>
    <xf numFmtId="0" fontId="4" fillId="2" borderId="7" xfId="1" applyFont="1" applyFill="1" applyBorder="1" applyAlignment="1">
      <alignment horizontal="center" vertical="center"/>
    </xf>
    <xf numFmtId="0" fontId="27" fillId="0" borderId="5" xfId="1" applyFont="1" applyFill="1" applyBorder="1" applyAlignment="1">
      <alignment horizontal="left" vertical="center"/>
    </xf>
    <xf numFmtId="0" fontId="34" fillId="0" borderId="2" xfId="1" applyFont="1" applyFill="1" applyBorder="1"/>
    <xf numFmtId="0" fontId="15" fillId="0" borderId="3" xfId="2" applyFont="1" applyFill="1" applyBorder="1" applyAlignment="1">
      <alignment horizontal="left" vertical="center" wrapText="1"/>
    </xf>
    <xf numFmtId="0" fontId="33" fillId="0" borderId="2" xfId="1" applyFont="1" applyFill="1" applyBorder="1"/>
    <xf numFmtId="0" fontId="4" fillId="0" borderId="6" xfId="2" applyFont="1" applyFill="1" applyBorder="1" applyAlignment="1">
      <alignment horizontal="left" vertical="center" wrapText="1"/>
    </xf>
    <xf numFmtId="3" fontId="26" fillId="0" borderId="6" xfId="3" applyNumberFormat="1" applyFont="1" applyFill="1" applyBorder="1" applyAlignment="1">
      <alignment vertical="center" wrapText="1"/>
    </xf>
    <xf numFmtId="3" fontId="25" fillId="0" borderId="9" xfId="3" applyNumberFormat="1" applyFont="1" applyFill="1" applyBorder="1" applyAlignment="1">
      <alignment vertical="center" wrapText="1"/>
    </xf>
    <xf numFmtId="3" fontId="25" fillId="2" borderId="10" xfId="3" applyNumberFormat="1" applyFont="1" applyFill="1" applyBorder="1" applyAlignment="1">
      <alignment vertical="center" wrapText="1"/>
    </xf>
    <xf numFmtId="3" fontId="25" fillId="2" borderId="5" xfId="3" applyNumberFormat="1" applyFont="1" applyFill="1" applyBorder="1" applyAlignment="1">
      <alignment vertical="center" wrapText="1"/>
    </xf>
    <xf numFmtId="3" fontId="26" fillId="2" borderId="6" xfId="3" applyNumberFormat="1" applyFont="1" applyFill="1" applyBorder="1" applyAlignment="1">
      <alignment vertical="center" wrapText="1"/>
    </xf>
    <xf numFmtId="0" fontId="24" fillId="3" borderId="3" xfId="2" applyFont="1" applyFill="1" applyBorder="1" applyAlignment="1">
      <alignment vertical="center" wrapText="1"/>
    </xf>
    <xf numFmtId="3" fontId="25" fillId="3" borderId="5" xfId="3" applyNumberFormat="1" applyFont="1" applyFill="1" applyBorder="1" applyAlignment="1">
      <alignment vertical="center" wrapText="1"/>
    </xf>
    <xf numFmtId="3" fontId="26" fillId="3" borderId="6" xfId="3" applyNumberFormat="1" applyFont="1" applyFill="1" applyBorder="1" applyAlignment="1">
      <alignment vertical="center" wrapText="1"/>
    </xf>
    <xf numFmtId="3" fontId="25" fillId="3" borderId="2" xfId="3" applyNumberFormat="1" applyFont="1" applyFill="1" applyBorder="1" applyAlignment="1">
      <alignment vertical="center" wrapText="1"/>
    </xf>
    <xf numFmtId="0" fontId="24" fillId="0" borderId="6" xfId="2" applyFont="1" applyFill="1" applyBorder="1" applyAlignment="1">
      <alignment vertical="center" wrapText="1"/>
    </xf>
    <xf numFmtId="3" fontId="2" fillId="0" borderId="2" xfId="1" applyNumberFormat="1" applyFont="1" applyFill="1" applyBorder="1" applyAlignment="1">
      <alignment horizontal="right" vertical="center"/>
    </xf>
    <xf numFmtId="3" fontId="19" fillId="0" borderId="3" xfId="1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vertical="center" wrapText="1"/>
    </xf>
    <xf numFmtId="0" fontId="27" fillId="0" borderId="2" xfId="1" applyFont="1" applyFill="1" applyBorder="1"/>
    <xf numFmtId="0" fontId="1" fillId="0" borderId="6" xfId="1" applyFont="1" applyFill="1" applyBorder="1" applyAlignment="1">
      <alignment wrapText="1"/>
    </xf>
    <xf numFmtId="0" fontId="39" fillId="0" borderId="3" xfId="2" applyFont="1" applyFill="1" applyBorder="1" applyAlignment="1">
      <alignment vertical="center" wrapText="1"/>
    </xf>
    <xf numFmtId="3" fontId="39" fillId="0" borderId="2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/>
    </xf>
    <xf numFmtId="0" fontId="40" fillId="0" borderId="0" xfId="4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vertical="center" wrapText="1"/>
    </xf>
    <xf numFmtId="17" fontId="4" fillId="2" borderId="4" xfId="1" applyNumberFormat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left" wrapText="1"/>
    </xf>
    <xf numFmtId="3" fontId="1" fillId="0" borderId="5" xfId="1" applyNumberFormat="1" applyFill="1" applyBorder="1" applyAlignment="1">
      <alignment horizontal="right" vertical="center"/>
    </xf>
    <xf numFmtId="3" fontId="3" fillId="0" borderId="6" xfId="1" applyNumberFormat="1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/>
    </xf>
    <xf numFmtId="0" fontId="41" fillId="0" borderId="2" xfId="1" applyFont="1" applyFill="1" applyBorder="1"/>
    <xf numFmtId="0" fontId="4" fillId="2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28" fillId="0" borderId="2" xfId="1" applyFont="1" applyFill="1" applyBorder="1"/>
    <xf numFmtId="3" fontId="2" fillId="2" borderId="2" xfId="1" applyNumberFormat="1" applyFont="1" applyFill="1" applyBorder="1" applyAlignment="1">
      <alignment horizontal="right" vertical="center"/>
    </xf>
    <xf numFmtId="3" fontId="19" fillId="2" borderId="3" xfId="1" applyNumberFormat="1" applyFont="1" applyFill="1" applyBorder="1" applyAlignment="1">
      <alignment horizontal="right" vertical="center"/>
    </xf>
    <xf numFmtId="3" fontId="7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3" fontId="6" fillId="0" borderId="5" xfId="1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2" fillId="0" borderId="2" xfId="2" applyFont="1" applyFill="1" applyBorder="1" applyAlignment="1">
      <alignment vertical="center" wrapText="1"/>
    </xf>
    <xf numFmtId="0" fontId="4" fillId="2" borderId="2" xfId="2" applyFont="1" applyFill="1" applyBorder="1" applyAlignment="1">
      <alignment vertical="center" wrapText="1"/>
    </xf>
    <xf numFmtId="3" fontId="15" fillId="2" borderId="2" xfId="1" applyNumberFormat="1" applyFont="1" applyFill="1" applyBorder="1" applyAlignment="1">
      <alignment horizontal="right" vertical="center"/>
    </xf>
    <xf numFmtId="3" fontId="42" fillId="0" borderId="2" xfId="1" applyNumberFormat="1" applyFont="1" applyFill="1" applyBorder="1" applyAlignment="1">
      <alignment horizontal="right" vertical="center"/>
    </xf>
    <xf numFmtId="0" fontId="4" fillId="0" borderId="2" xfId="2" applyFont="1" applyFill="1" applyBorder="1" applyAlignment="1">
      <alignment vertical="center" wrapText="1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2" xfId="1" applyNumberFormat="1" applyFont="1" applyFill="1" applyBorder="1" applyAlignment="1">
      <alignment horizontal="left" vertical="center"/>
    </xf>
    <xf numFmtId="0" fontId="1" fillId="0" borderId="11" xfId="1" applyFont="1" applyFill="1" applyBorder="1" applyAlignment="1">
      <alignment horizontal="left" wrapText="1"/>
    </xf>
    <xf numFmtId="3" fontId="7" fillId="0" borderId="10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vertical="center"/>
    </xf>
    <xf numFmtId="3" fontId="2" fillId="0" borderId="2" xfId="0" applyNumberFormat="1" applyFont="1" applyFill="1" applyBorder="1"/>
    <xf numFmtId="3" fontId="19" fillId="0" borderId="3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1" fillId="0" borderId="2" xfId="2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left" wrapText="1"/>
    </xf>
    <xf numFmtId="3" fontId="0" fillId="0" borderId="2" xfId="0" applyNumberFormat="1" applyFill="1" applyBorder="1"/>
    <xf numFmtId="3" fontId="3" fillId="0" borderId="3" xfId="0" applyNumberFormat="1" applyFont="1" applyFill="1" applyBorder="1"/>
    <xf numFmtId="0" fontId="4" fillId="0" borderId="4" xfId="0" applyFont="1" applyFill="1" applyBorder="1"/>
    <xf numFmtId="0" fontId="0" fillId="0" borderId="2" xfId="0" applyFill="1" applyBorder="1"/>
    <xf numFmtId="0" fontId="0" fillId="0" borderId="2" xfId="0" applyBorder="1"/>
    <xf numFmtId="3" fontId="3" fillId="0" borderId="0" xfId="0" applyNumberFormat="1" applyFont="1"/>
    <xf numFmtId="0" fontId="9" fillId="0" borderId="0" xfId="1" applyFont="1" applyFill="1" applyBorder="1" applyAlignment="1">
      <alignment vertical="center"/>
    </xf>
    <xf numFmtId="0" fontId="0" fillId="0" borderId="0" xfId="0" applyFill="1"/>
    <xf numFmtId="0" fontId="0" fillId="0" borderId="0" xfId="1" applyFont="1" applyFill="1"/>
    <xf numFmtId="3" fontId="1" fillId="0" borderId="0" xfId="1" applyNumberFormat="1" applyFill="1"/>
  </cellXfs>
  <cellStyles count="6">
    <cellStyle name="Dziesiętny 2" xfId="3"/>
    <cellStyle name="Normalny" xfId="0" builtinId="0"/>
    <cellStyle name="Normalny_budzet modelowy 2009 2" xfId="1"/>
    <cellStyle name="Normalny_BUDŻET_NOWY_ 2008 2" xfId="4"/>
    <cellStyle name="Normalny_Plan Budżetu na 2009 r._11.05.2009r." xfId="5"/>
    <cellStyle name="Normalny_Projekt budżetu na 2009 rok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260"/>
  <sheetViews>
    <sheetView tabSelected="1" zoomScale="70" zoomScaleNormal="70" workbookViewId="0">
      <selection activeCell="C3" sqref="C3"/>
    </sheetView>
  </sheetViews>
  <sheetFormatPr defaultRowHeight="15"/>
  <cols>
    <col min="1" max="1" width="3.28515625" customWidth="1"/>
    <col min="2" max="2" width="6.28515625" style="274" customWidth="1"/>
    <col min="3" max="3" width="96.7109375" customWidth="1"/>
    <col min="4" max="4" width="17" style="16" hidden="1" customWidth="1"/>
    <col min="5" max="5" width="14.85546875" style="272" hidden="1" customWidth="1"/>
    <col min="6" max="6" width="27" style="16" customWidth="1"/>
    <col min="7" max="7" width="45.140625" style="17" customWidth="1"/>
    <col min="8" max="8" width="2.42578125" hidden="1" customWidth="1"/>
    <col min="9" max="9" width="24.140625" customWidth="1"/>
    <col min="10" max="10" width="15.85546875" customWidth="1"/>
    <col min="11" max="11" width="19.7109375" customWidth="1"/>
    <col min="257" max="257" width="3.28515625" customWidth="1"/>
    <col min="258" max="258" width="6.28515625" customWidth="1"/>
    <col min="259" max="259" width="96.7109375" customWidth="1"/>
    <col min="260" max="261" width="0" hidden="1" customWidth="1"/>
    <col min="262" max="262" width="27" customWidth="1"/>
    <col min="263" max="263" width="45.140625" customWidth="1"/>
    <col min="264" max="264" width="0" hidden="1" customWidth="1"/>
    <col min="265" max="265" width="24.140625" customWidth="1"/>
    <col min="266" max="266" width="15.85546875" customWidth="1"/>
    <col min="267" max="267" width="19.7109375" customWidth="1"/>
    <col min="513" max="513" width="3.28515625" customWidth="1"/>
    <col min="514" max="514" width="6.28515625" customWidth="1"/>
    <col min="515" max="515" width="96.7109375" customWidth="1"/>
    <col min="516" max="517" width="0" hidden="1" customWidth="1"/>
    <col min="518" max="518" width="27" customWidth="1"/>
    <col min="519" max="519" width="45.140625" customWidth="1"/>
    <col min="520" max="520" width="0" hidden="1" customWidth="1"/>
    <col min="521" max="521" width="24.140625" customWidth="1"/>
    <col min="522" max="522" width="15.85546875" customWidth="1"/>
    <col min="523" max="523" width="19.7109375" customWidth="1"/>
    <col min="769" max="769" width="3.28515625" customWidth="1"/>
    <col min="770" max="770" width="6.28515625" customWidth="1"/>
    <col min="771" max="771" width="96.7109375" customWidth="1"/>
    <col min="772" max="773" width="0" hidden="1" customWidth="1"/>
    <col min="774" max="774" width="27" customWidth="1"/>
    <col min="775" max="775" width="45.140625" customWidth="1"/>
    <col min="776" max="776" width="0" hidden="1" customWidth="1"/>
    <col min="777" max="777" width="24.140625" customWidth="1"/>
    <col min="778" max="778" width="15.85546875" customWidth="1"/>
    <col min="779" max="779" width="19.7109375" customWidth="1"/>
    <col min="1025" max="1025" width="3.28515625" customWidth="1"/>
    <col min="1026" max="1026" width="6.28515625" customWidth="1"/>
    <col min="1027" max="1027" width="96.7109375" customWidth="1"/>
    <col min="1028" max="1029" width="0" hidden="1" customWidth="1"/>
    <col min="1030" max="1030" width="27" customWidth="1"/>
    <col min="1031" max="1031" width="45.140625" customWidth="1"/>
    <col min="1032" max="1032" width="0" hidden="1" customWidth="1"/>
    <col min="1033" max="1033" width="24.140625" customWidth="1"/>
    <col min="1034" max="1034" width="15.85546875" customWidth="1"/>
    <col min="1035" max="1035" width="19.7109375" customWidth="1"/>
    <col min="1281" max="1281" width="3.28515625" customWidth="1"/>
    <col min="1282" max="1282" width="6.28515625" customWidth="1"/>
    <col min="1283" max="1283" width="96.7109375" customWidth="1"/>
    <col min="1284" max="1285" width="0" hidden="1" customWidth="1"/>
    <col min="1286" max="1286" width="27" customWidth="1"/>
    <col min="1287" max="1287" width="45.140625" customWidth="1"/>
    <col min="1288" max="1288" width="0" hidden="1" customWidth="1"/>
    <col min="1289" max="1289" width="24.140625" customWidth="1"/>
    <col min="1290" max="1290" width="15.85546875" customWidth="1"/>
    <col min="1291" max="1291" width="19.7109375" customWidth="1"/>
    <col min="1537" max="1537" width="3.28515625" customWidth="1"/>
    <col min="1538" max="1538" width="6.28515625" customWidth="1"/>
    <col min="1539" max="1539" width="96.7109375" customWidth="1"/>
    <col min="1540" max="1541" width="0" hidden="1" customWidth="1"/>
    <col min="1542" max="1542" width="27" customWidth="1"/>
    <col min="1543" max="1543" width="45.140625" customWidth="1"/>
    <col min="1544" max="1544" width="0" hidden="1" customWidth="1"/>
    <col min="1545" max="1545" width="24.140625" customWidth="1"/>
    <col min="1546" max="1546" width="15.85546875" customWidth="1"/>
    <col min="1547" max="1547" width="19.7109375" customWidth="1"/>
    <col min="1793" max="1793" width="3.28515625" customWidth="1"/>
    <col min="1794" max="1794" width="6.28515625" customWidth="1"/>
    <col min="1795" max="1795" width="96.7109375" customWidth="1"/>
    <col min="1796" max="1797" width="0" hidden="1" customWidth="1"/>
    <col min="1798" max="1798" width="27" customWidth="1"/>
    <col min="1799" max="1799" width="45.140625" customWidth="1"/>
    <col min="1800" max="1800" width="0" hidden="1" customWidth="1"/>
    <col min="1801" max="1801" width="24.140625" customWidth="1"/>
    <col min="1802" max="1802" width="15.85546875" customWidth="1"/>
    <col min="1803" max="1803" width="19.7109375" customWidth="1"/>
    <col min="2049" max="2049" width="3.28515625" customWidth="1"/>
    <col min="2050" max="2050" width="6.28515625" customWidth="1"/>
    <col min="2051" max="2051" width="96.7109375" customWidth="1"/>
    <col min="2052" max="2053" width="0" hidden="1" customWidth="1"/>
    <col min="2054" max="2054" width="27" customWidth="1"/>
    <col min="2055" max="2055" width="45.140625" customWidth="1"/>
    <col min="2056" max="2056" width="0" hidden="1" customWidth="1"/>
    <col min="2057" max="2057" width="24.140625" customWidth="1"/>
    <col min="2058" max="2058" width="15.85546875" customWidth="1"/>
    <col min="2059" max="2059" width="19.7109375" customWidth="1"/>
    <col min="2305" max="2305" width="3.28515625" customWidth="1"/>
    <col min="2306" max="2306" width="6.28515625" customWidth="1"/>
    <col min="2307" max="2307" width="96.7109375" customWidth="1"/>
    <col min="2308" max="2309" width="0" hidden="1" customWidth="1"/>
    <col min="2310" max="2310" width="27" customWidth="1"/>
    <col min="2311" max="2311" width="45.140625" customWidth="1"/>
    <col min="2312" max="2312" width="0" hidden="1" customWidth="1"/>
    <col min="2313" max="2313" width="24.140625" customWidth="1"/>
    <col min="2314" max="2314" width="15.85546875" customWidth="1"/>
    <col min="2315" max="2315" width="19.7109375" customWidth="1"/>
    <col min="2561" max="2561" width="3.28515625" customWidth="1"/>
    <col min="2562" max="2562" width="6.28515625" customWidth="1"/>
    <col min="2563" max="2563" width="96.7109375" customWidth="1"/>
    <col min="2564" max="2565" width="0" hidden="1" customWidth="1"/>
    <col min="2566" max="2566" width="27" customWidth="1"/>
    <col min="2567" max="2567" width="45.140625" customWidth="1"/>
    <col min="2568" max="2568" width="0" hidden="1" customWidth="1"/>
    <col min="2569" max="2569" width="24.140625" customWidth="1"/>
    <col min="2570" max="2570" width="15.85546875" customWidth="1"/>
    <col min="2571" max="2571" width="19.7109375" customWidth="1"/>
    <col min="2817" max="2817" width="3.28515625" customWidth="1"/>
    <col min="2818" max="2818" width="6.28515625" customWidth="1"/>
    <col min="2819" max="2819" width="96.7109375" customWidth="1"/>
    <col min="2820" max="2821" width="0" hidden="1" customWidth="1"/>
    <col min="2822" max="2822" width="27" customWidth="1"/>
    <col min="2823" max="2823" width="45.140625" customWidth="1"/>
    <col min="2824" max="2824" width="0" hidden="1" customWidth="1"/>
    <col min="2825" max="2825" width="24.140625" customWidth="1"/>
    <col min="2826" max="2826" width="15.85546875" customWidth="1"/>
    <col min="2827" max="2827" width="19.7109375" customWidth="1"/>
    <col min="3073" max="3073" width="3.28515625" customWidth="1"/>
    <col min="3074" max="3074" width="6.28515625" customWidth="1"/>
    <col min="3075" max="3075" width="96.7109375" customWidth="1"/>
    <col min="3076" max="3077" width="0" hidden="1" customWidth="1"/>
    <col min="3078" max="3078" width="27" customWidth="1"/>
    <col min="3079" max="3079" width="45.140625" customWidth="1"/>
    <col min="3080" max="3080" width="0" hidden="1" customWidth="1"/>
    <col min="3081" max="3081" width="24.140625" customWidth="1"/>
    <col min="3082" max="3082" width="15.85546875" customWidth="1"/>
    <col min="3083" max="3083" width="19.7109375" customWidth="1"/>
    <col min="3329" max="3329" width="3.28515625" customWidth="1"/>
    <col min="3330" max="3330" width="6.28515625" customWidth="1"/>
    <col min="3331" max="3331" width="96.7109375" customWidth="1"/>
    <col min="3332" max="3333" width="0" hidden="1" customWidth="1"/>
    <col min="3334" max="3334" width="27" customWidth="1"/>
    <col min="3335" max="3335" width="45.140625" customWidth="1"/>
    <col min="3336" max="3336" width="0" hidden="1" customWidth="1"/>
    <col min="3337" max="3337" width="24.140625" customWidth="1"/>
    <col min="3338" max="3338" width="15.85546875" customWidth="1"/>
    <col min="3339" max="3339" width="19.7109375" customWidth="1"/>
    <col min="3585" max="3585" width="3.28515625" customWidth="1"/>
    <col min="3586" max="3586" width="6.28515625" customWidth="1"/>
    <col min="3587" max="3587" width="96.7109375" customWidth="1"/>
    <col min="3588" max="3589" width="0" hidden="1" customWidth="1"/>
    <col min="3590" max="3590" width="27" customWidth="1"/>
    <col min="3591" max="3591" width="45.140625" customWidth="1"/>
    <col min="3592" max="3592" width="0" hidden="1" customWidth="1"/>
    <col min="3593" max="3593" width="24.140625" customWidth="1"/>
    <col min="3594" max="3594" width="15.85546875" customWidth="1"/>
    <col min="3595" max="3595" width="19.7109375" customWidth="1"/>
    <col min="3841" max="3841" width="3.28515625" customWidth="1"/>
    <col min="3842" max="3842" width="6.28515625" customWidth="1"/>
    <col min="3843" max="3843" width="96.7109375" customWidth="1"/>
    <col min="3844" max="3845" width="0" hidden="1" customWidth="1"/>
    <col min="3846" max="3846" width="27" customWidth="1"/>
    <col min="3847" max="3847" width="45.140625" customWidth="1"/>
    <col min="3848" max="3848" width="0" hidden="1" customWidth="1"/>
    <col min="3849" max="3849" width="24.140625" customWidth="1"/>
    <col min="3850" max="3850" width="15.85546875" customWidth="1"/>
    <col min="3851" max="3851" width="19.7109375" customWidth="1"/>
    <col min="4097" max="4097" width="3.28515625" customWidth="1"/>
    <col min="4098" max="4098" width="6.28515625" customWidth="1"/>
    <col min="4099" max="4099" width="96.7109375" customWidth="1"/>
    <col min="4100" max="4101" width="0" hidden="1" customWidth="1"/>
    <col min="4102" max="4102" width="27" customWidth="1"/>
    <col min="4103" max="4103" width="45.140625" customWidth="1"/>
    <col min="4104" max="4104" width="0" hidden="1" customWidth="1"/>
    <col min="4105" max="4105" width="24.140625" customWidth="1"/>
    <col min="4106" max="4106" width="15.85546875" customWidth="1"/>
    <col min="4107" max="4107" width="19.7109375" customWidth="1"/>
    <col min="4353" max="4353" width="3.28515625" customWidth="1"/>
    <col min="4354" max="4354" width="6.28515625" customWidth="1"/>
    <col min="4355" max="4355" width="96.7109375" customWidth="1"/>
    <col min="4356" max="4357" width="0" hidden="1" customWidth="1"/>
    <col min="4358" max="4358" width="27" customWidth="1"/>
    <col min="4359" max="4359" width="45.140625" customWidth="1"/>
    <col min="4360" max="4360" width="0" hidden="1" customWidth="1"/>
    <col min="4361" max="4361" width="24.140625" customWidth="1"/>
    <col min="4362" max="4362" width="15.85546875" customWidth="1"/>
    <col min="4363" max="4363" width="19.7109375" customWidth="1"/>
    <col min="4609" max="4609" width="3.28515625" customWidth="1"/>
    <col min="4610" max="4610" width="6.28515625" customWidth="1"/>
    <col min="4611" max="4611" width="96.7109375" customWidth="1"/>
    <col min="4612" max="4613" width="0" hidden="1" customWidth="1"/>
    <col min="4614" max="4614" width="27" customWidth="1"/>
    <col min="4615" max="4615" width="45.140625" customWidth="1"/>
    <col min="4616" max="4616" width="0" hidden="1" customWidth="1"/>
    <col min="4617" max="4617" width="24.140625" customWidth="1"/>
    <col min="4618" max="4618" width="15.85546875" customWidth="1"/>
    <col min="4619" max="4619" width="19.7109375" customWidth="1"/>
    <col min="4865" max="4865" width="3.28515625" customWidth="1"/>
    <col min="4866" max="4866" width="6.28515625" customWidth="1"/>
    <col min="4867" max="4867" width="96.7109375" customWidth="1"/>
    <col min="4868" max="4869" width="0" hidden="1" customWidth="1"/>
    <col min="4870" max="4870" width="27" customWidth="1"/>
    <col min="4871" max="4871" width="45.140625" customWidth="1"/>
    <col min="4872" max="4872" width="0" hidden="1" customWidth="1"/>
    <col min="4873" max="4873" width="24.140625" customWidth="1"/>
    <col min="4874" max="4874" width="15.85546875" customWidth="1"/>
    <col min="4875" max="4875" width="19.7109375" customWidth="1"/>
    <col min="5121" max="5121" width="3.28515625" customWidth="1"/>
    <col min="5122" max="5122" width="6.28515625" customWidth="1"/>
    <col min="5123" max="5123" width="96.7109375" customWidth="1"/>
    <col min="5124" max="5125" width="0" hidden="1" customWidth="1"/>
    <col min="5126" max="5126" width="27" customWidth="1"/>
    <col min="5127" max="5127" width="45.140625" customWidth="1"/>
    <col min="5128" max="5128" width="0" hidden="1" customWidth="1"/>
    <col min="5129" max="5129" width="24.140625" customWidth="1"/>
    <col min="5130" max="5130" width="15.85546875" customWidth="1"/>
    <col min="5131" max="5131" width="19.7109375" customWidth="1"/>
    <col min="5377" max="5377" width="3.28515625" customWidth="1"/>
    <col min="5378" max="5378" width="6.28515625" customWidth="1"/>
    <col min="5379" max="5379" width="96.7109375" customWidth="1"/>
    <col min="5380" max="5381" width="0" hidden="1" customWidth="1"/>
    <col min="5382" max="5382" width="27" customWidth="1"/>
    <col min="5383" max="5383" width="45.140625" customWidth="1"/>
    <col min="5384" max="5384" width="0" hidden="1" customWidth="1"/>
    <col min="5385" max="5385" width="24.140625" customWidth="1"/>
    <col min="5386" max="5386" width="15.85546875" customWidth="1"/>
    <col min="5387" max="5387" width="19.7109375" customWidth="1"/>
    <col min="5633" max="5633" width="3.28515625" customWidth="1"/>
    <col min="5634" max="5634" width="6.28515625" customWidth="1"/>
    <col min="5635" max="5635" width="96.7109375" customWidth="1"/>
    <col min="5636" max="5637" width="0" hidden="1" customWidth="1"/>
    <col min="5638" max="5638" width="27" customWidth="1"/>
    <col min="5639" max="5639" width="45.140625" customWidth="1"/>
    <col min="5640" max="5640" width="0" hidden="1" customWidth="1"/>
    <col min="5641" max="5641" width="24.140625" customWidth="1"/>
    <col min="5642" max="5642" width="15.85546875" customWidth="1"/>
    <col min="5643" max="5643" width="19.7109375" customWidth="1"/>
    <col min="5889" max="5889" width="3.28515625" customWidth="1"/>
    <col min="5890" max="5890" width="6.28515625" customWidth="1"/>
    <col min="5891" max="5891" width="96.7109375" customWidth="1"/>
    <col min="5892" max="5893" width="0" hidden="1" customWidth="1"/>
    <col min="5894" max="5894" width="27" customWidth="1"/>
    <col min="5895" max="5895" width="45.140625" customWidth="1"/>
    <col min="5896" max="5896" width="0" hidden="1" customWidth="1"/>
    <col min="5897" max="5897" width="24.140625" customWidth="1"/>
    <col min="5898" max="5898" width="15.85546875" customWidth="1"/>
    <col min="5899" max="5899" width="19.7109375" customWidth="1"/>
    <col min="6145" max="6145" width="3.28515625" customWidth="1"/>
    <col min="6146" max="6146" width="6.28515625" customWidth="1"/>
    <col min="6147" max="6147" width="96.7109375" customWidth="1"/>
    <col min="6148" max="6149" width="0" hidden="1" customWidth="1"/>
    <col min="6150" max="6150" width="27" customWidth="1"/>
    <col min="6151" max="6151" width="45.140625" customWidth="1"/>
    <col min="6152" max="6152" width="0" hidden="1" customWidth="1"/>
    <col min="6153" max="6153" width="24.140625" customWidth="1"/>
    <col min="6154" max="6154" width="15.85546875" customWidth="1"/>
    <col min="6155" max="6155" width="19.7109375" customWidth="1"/>
    <col min="6401" max="6401" width="3.28515625" customWidth="1"/>
    <col min="6402" max="6402" width="6.28515625" customWidth="1"/>
    <col min="6403" max="6403" width="96.7109375" customWidth="1"/>
    <col min="6404" max="6405" width="0" hidden="1" customWidth="1"/>
    <col min="6406" max="6406" width="27" customWidth="1"/>
    <col min="6407" max="6407" width="45.140625" customWidth="1"/>
    <col min="6408" max="6408" width="0" hidden="1" customWidth="1"/>
    <col min="6409" max="6409" width="24.140625" customWidth="1"/>
    <col min="6410" max="6410" width="15.85546875" customWidth="1"/>
    <col min="6411" max="6411" width="19.7109375" customWidth="1"/>
    <col min="6657" max="6657" width="3.28515625" customWidth="1"/>
    <col min="6658" max="6658" width="6.28515625" customWidth="1"/>
    <col min="6659" max="6659" width="96.7109375" customWidth="1"/>
    <col min="6660" max="6661" width="0" hidden="1" customWidth="1"/>
    <col min="6662" max="6662" width="27" customWidth="1"/>
    <col min="6663" max="6663" width="45.140625" customWidth="1"/>
    <col min="6664" max="6664" width="0" hidden="1" customWidth="1"/>
    <col min="6665" max="6665" width="24.140625" customWidth="1"/>
    <col min="6666" max="6666" width="15.85546875" customWidth="1"/>
    <col min="6667" max="6667" width="19.7109375" customWidth="1"/>
    <col min="6913" max="6913" width="3.28515625" customWidth="1"/>
    <col min="6914" max="6914" width="6.28515625" customWidth="1"/>
    <col min="6915" max="6915" width="96.7109375" customWidth="1"/>
    <col min="6916" max="6917" width="0" hidden="1" customWidth="1"/>
    <col min="6918" max="6918" width="27" customWidth="1"/>
    <col min="6919" max="6919" width="45.140625" customWidth="1"/>
    <col min="6920" max="6920" width="0" hidden="1" customWidth="1"/>
    <col min="6921" max="6921" width="24.140625" customWidth="1"/>
    <col min="6922" max="6922" width="15.85546875" customWidth="1"/>
    <col min="6923" max="6923" width="19.7109375" customWidth="1"/>
    <col min="7169" max="7169" width="3.28515625" customWidth="1"/>
    <col min="7170" max="7170" width="6.28515625" customWidth="1"/>
    <col min="7171" max="7171" width="96.7109375" customWidth="1"/>
    <col min="7172" max="7173" width="0" hidden="1" customWidth="1"/>
    <col min="7174" max="7174" width="27" customWidth="1"/>
    <col min="7175" max="7175" width="45.140625" customWidth="1"/>
    <col min="7176" max="7176" width="0" hidden="1" customWidth="1"/>
    <col min="7177" max="7177" width="24.140625" customWidth="1"/>
    <col min="7178" max="7178" width="15.85546875" customWidth="1"/>
    <col min="7179" max="7179" width="19.7109375" customWidth="1"/>
    <col min="7425" max="7425" width="3.28515625" customWidth="1"/>
    <col min="7426" max="7426" width="6.28515625" customWidth="1"/>
    <col min="7427" max="7427" width="96.7109375" customWidth="1"/>
    <col min="7428" max="7429" width="0" hidden="1" customWidth="1"/>
    <col min="7430" max="7430" width="27" customWidth="1"/>
    <col min="7431" max="7431" width="45.140625" customWidth="1"/>
    <col min="7432" max="7432" width="0" hidden="1" customWidth="1"/>
    <col min="7433" max="7433" width="24.140625" customWidth="1"/>
    <col min="7434" max="7434" width="15.85546875" customWidth="1"/>
    <col min="7435" max="7435" width="19.7109375" customWidth="1"/>
    <col min="7681" max="7681" width="3.28515625" customWidth="1"/>
    <col min="7682" max="7682" width="6.28515625" customWidth="1"/>
    <col min="7683" max="7683" width="96.7109375" customWidth="1"/>
    <col min="7684" max="7685" width="0" hidden="1" customWidth="1"/>
    <col min="7686" max="7686" width="27" customWidth="1"/>
    <col min="7687" max="7687" width="45.140625" customWidth="1"/>
    <col min="7688" max="7688" width="0" hidden="1" customWidth="1"/>
    <col min="7689" max="7689" width="24.140625" customWidth="1"/>
    <col min="7690" max="7690" width="15.85546875" customWidth="1"/>
    <col min="7691" max="7691" width="19.7109375" customWidth="1"/>
    <col min="7937" max="7937" width="3.28515625" customWidth="1"/>
    <col min="7938" max="7938" width="6.28515625" customWidth="1"/>
    <col min="7939" max="7939" width="96.7109375" customWidth="1"/>
    <col min="7940" max="7941" width="0" hidden="1" customWidth="1"/>
    <col min="7942" max="7942" width="27" customWidth="1"/>
    <col min="7943" max="7943" width="45.140625" customWidth="1"/>
    <col min="7944" max="7944" width="0" hidden="1" customWidth="1"/>
    <col min="7945" max="7945" width="24.140625" customWidth="1"/>
    <col min="7946" max="7946" width="15.85546875" customWidth="1"/>
    <col min="7947" max="7947" width="19.7109375" customWidth="1"/>
    <col min="8193" max="8193" width="3.28515625" customWidth="1"/>
    <col min="8194" max="8194" width="6.28515625" customWidth="1"/>
    <col min="8195" max="8195" width="96.7109375" customWidth="1"/>
    <col min="8196" max="8197" width="0" hidden="1" customWidth="1"/>
    <col min="8198" max="8198" width="27" customWidth="1"/>
    <col min="8199" max="8199" width="45.140625" customWidth="1"/>
    <col min="8200" max="8200" width="0" hidden="1" customWidth="1"/>
    <col min="8201" max="8201" width="24.140625" customWidth="1"/>
    <col min="8202" max="8202" width="15.85546875" customWidth="1"/>
    <col min="8203" max="8203" width="19.7109375" customWidth="1"/>
    <col min="8449" max="8449" width="3.28515625" customWidth="1"/>
    <col min="8450" max="8450" width="6.28515625" customWidth="1"/>
    <col min="8451" max="8451" width="96.7109375" customWidth="1"/>
    <col min="8452" max="8453" width="0" hidden="1" customWidth="1"/>
    <col min="8454" max="8454" width="27" customWidth="1"/>
    <col min="8455" max="8455" width="45.140625" customWidth="1"/>
    <col min="8456" max="8456" width="0" hidden="1" customWidth="1"/>
    <col min="8457" max="8457" width="24.140625" customWidth="1"/>
    <col min="8458" max="8458" width="15.85546875" customWidth="1"/>
    <col min="8459" max="8459" width="19.7109375" customWidth="1"/>
    <col min="8705" max="8705" width="3.28515625" customWidth="1"/>
    <col min="8706" max="8706" width="6.28515625" customWidth="1"/>
    <col min="8707" max="8707" width="96.7109375" customWidth="1"/>
    <col min="8708" max="8709" width="0" hidden="1" customWidth="1"/>
    <col min="8710" max="8710" width="27" customWidth="1"/>
    <col min="8711" max="8711" width="45.140625" customWidth="1"/>
    <col min="8712" max="8712" width="0" hidden="1" customWidth="1"/>
    <col min="8713" max="8713" width="24.140625" customWidth="1"/>
    <col min="8714" max="8714" width="15.85546875" customWidth="1"/>
    <col min="8715" max="8715" width="19.7109375" customWidth="1"/>
    <col min="8961" max="8961" width="3.28515625" customWidth="1"/>
    <col min="8962" max="8962" width="6.28515625" customWidth="1"/>
    <col min="8963" max="8963" width="96.7109375" customWidth="1"/>
    <col min="8964" max="8965" width="0" hidden="1" customWidth="1"/>
    <col min="8966" max="8966" width="27" customWidth="1"/>
    <col min="8967" max="8967" width="45.140625" customWidth="1"/>
    <col min="8968" max="8968" width="0" hidden="1" customWidth="1"/>
    <col min="8969" max="8969" width="24.140625" customWidth="1"/>
    <col min="8970" max="8970" width="15.85546875" customWidth="1"/>
    <col min="8971" max="8971" width="19.7109375" customWidth="1"/>
    <col min="9217" max="9217" width="3.28515625" customWidth="1"/>
    <col min="9218" max="9218" width="6.28515625" customWidth="1"/>
    <col min="9219" max="9219" width="96.7109375" customWidth="1"/>
    <col min="9220" max="9221" width="0" hidden="1" customWidth="1"/>
    <col min="9222" max="9222" width="27" customWidth="1"/>
    <col min="9223" max="9223" width="45.140625" customWidth="1"/>
    <col min="9224" max="9224" width="0" hidden="1" customWidth="1"/>
    <col min="9225" max="9225" width="24.140625" customWidth="1"/>
    <col min="9226" max="9226" width="15.85546875" customWidth="1"/>
    <col min="9227" max="9227" width="19.7109375" customWidth="1"/>
    <col min="9473" max="9473" width="3.28515625" customWidth="1"/>
    <col min="9474" max="9474" width="6.28515625" customWidth="1"/>
    <col min="9475" max="9475" width="96.7109375" customWidth="1"/>
    <col min="9476" max="9477" width="0" hidden="1" customWidth="1"/>
    <col min="9478" max="9478" width="27" customWidth="1"/>
    <col min="9479" max="9479" width="45.140625" customWidth="1"/>
    <col min="9480" max="9480" width="0" hidden="1" customWidth="1"/>
    <col min="9481" max="9481" width="24.140625" customWidth="1"/>
    <col min="9482" max="9482" width="15.85546875" customWidth="1"/>
    <col min="9483" max="9483" width="19.7109375" customWidth="1"/>
    <col min="9729" max="9729" width="3.28515625" customWidth="1"/>
    <col min="9730" max="9730" width="6.28515625" customWidth="1"/>
    <col min="9731" max="9731" width="96.7109375" customWidth="1"/>
    <col min="9732" max="9733" width="0" hidden="1" customWidth="1"/>
    <col min="9734" max="9734" width="27" customWidth="1"/>
    <col min="9735" max="9735" width="45.140625" customWidth="1"/>
    <col min="9736" max="9736" width="0" hidden="1" customWidth="1"/>
    <col min="9737" max="9737" width="24.140625" customWidth="1"/>
    <col min="9738" max="9738" width="15.85546875" customWidth="1"/>
    <col min="9739" max="9739" width="19.7109375" customWidth="1"/>
    <col min="9985" max="9985" width="3.28515625" customWidth="1"/>
    <col min="9986" max="9986" width="6.28515625" customWidth="1"/>
    <col min="9987" max="9987" width="96.7109375" customWidth="1"/>
    <col min="9988" max="9989" width="0" hidden="1" customWidth="1"/>
    <col min="9990" max="9990" width="27" customWidth="1"/>
    <col min="9991" max="9991" width="45.140625" customWidth="1"/>
    <col min="9992" max="9992" width="0" hidden="1" customWidth="1"/>
    <col min="9993" max="9993" width="24.140625" customWidth="1"/>
    <col min="9994" max="9994" width="15.85546875" customWidth="1"/>
    <col min="9995" max="9995" width="19.7109375" customWidth="1"/>
    <col min="10241" max="10241" width="3.28515625" customWidth="1"/>
    <col min="10242" max="10242" width="6.28515625" customWidth="1"/>
    <col min="10243" max="10243" width="96.7109375" customWidth="1"/>
    <col min="10244" max="10245" width="0" hidden="1" customWidth="1"/>
    <col min="10246" max="10246" width="27" customWidth="1"/>
    <col min="10247" max="10247" width="45.140625" customWidth="1"/>
    <col min="10248" max="10248" width="0" hidden="1" customWidth="1"/>
    <col min="10249" max="10249" width="24.140625" customWidth="1"/>
    <col min="10250" max="10250" width="15.85546875" customWidth="1"/>
    <col min="10251" max="10251" width="19.7109375" customWidth="1"/>
    <col min="10497" max="10497" width="3.28515625" customWidth="1"/>
    <col min="10498" max="10498" width="6.28515625" customWidth="1"/>
    <col min="10499" max="10499" width="96.7109375" customWidth="1"/>
    <col min="10500" max="10501" width="0" hidden="1" customWidth="1"/>
    <col min="10502" max="10502" width="27" customWidth="1"/>
    <col min="10503" max="10503" width="45.140625" customWidth="1"/>
    <col min="10504" max="10504" width="0" hidden="1" customWidth="1"/>
    <col min="10505" max="10505" width="24.140625" customWidth="1"/>
    <col min="10506" max="10506" width="15.85546875" customWidth="1"/>
    <col min="10507" max="10507" width="19.7109375" customWidth="1"/>
    <col min="10753" max="10753" width="3.28515625" customWidth="1"/>
    <col min="10754" max="10754" width="6.28515625" customWidth="1"/>
    <col min="10755" max="10755" width="96.7109375" customWidth="1"/>
    <col min="10756" max="10757" width="0" hidden="1" customWidth="1"/>
    <col min="10758" max="10758" width="27" customWidth="1"/>
    <col min="10759" max="10759" width="45.140625" customWidth="1"/>
    <col min="10760" max="10760" width="0" hidden="1" customWidth="1"/>
    <col min="10761" max="10761" width="24.140625" customWidth="1"/>
    <col min="10762" max="10762" width="15.85546875" customWidth="1"/>
    <col min="10763" max="10763" width="19.7109375" customWidth="1"/>
    <col min="11009" max="11009" width="3.28515625" customWidth="1"/>
    <col min="11010" max="11010" width="6.28515625" customWidth="1"/>
    <col min="11011" max="11011" width="96.7109375" customWidth="1"/>
    <col min="11012" max="11013" width="0" hidden="1" customWidth="1"/>
    <col min="11014" max="11014" width="27" customWidth="1"/>
    <col min="11015" max="11015" width="45.140625" customWidth="1"/>
    <col min="11016" max="11016" width="0" hidden="1" customWidth="1"/>
    <col min="11017" max="11017" width="24.140625" customWidth="1"/>
    <col min="11018" max="11018" width="15.85546875" customWidth="1"/>
    <col min="11019" max="11019" width="19.7109375" customWidth="1"/>
    <col min="11265" max="11265" width="3.28515625" customWidth="1"/>
    <col min="11266" max="11266" width="6.28515625" customWidth="1"/>
    <col min="11267" max="11267" width="96.7109375" customWidth="1"/>
    <col min="11268" max="11269" width="0" hidden="1" customWidth="1"/>
    <col min="11270" max="11270" width="27" customWidth="1"/>
    <col min="11271" max="11271" width="45.140625" customWidth="1"/>
    <col min="11272" max="11272" width="0" hidden="1" customWidth="1"/>
    <col min="11273" max="11273" width="24.140625" customWidth="1"/>
    <col min="11274" max="11274" width="15.85546875" customWidth="1"/>
    <col min="11275" max="11275" width="19.7109375" customWidth="1"/>
    <col min="11521" max="11521" width="3.28515625" customWidth="1"/>
    <col min="11522" max="11522" width="6.28515625" customWidth="1"/>
    <col min="11523" max="11523" width="96.7109375" customWidth="1"/>
    <col min="11524" max="11525" width="0" hidden="1" customWidth="1"/>
    <col min="11526" max="11526" width="27" customWidth="1"/>
    <col min="11527" max="11527" width="45.140625" customWidth="1"/>
    <col min="11528" max="11528" width="0" hidden="1" customWidth="1"/>
    <col min="11529" max="11529" width="24.140625" customWidth="1"/>
    <col min="11530" max="11530" width="15.85546875" customWidth="1"/>
    <col min="11531" max="11531" width="19.7109375" customWidth="1"/>
    <col min="11777" max="11777" width="3.28515625" customWidth="1"/>
    <col min="11778" max="11778" width="6.28515625" customWidth="1"/>
    <col min="11779" max="11779" width="96.7109375" customWidth="1"/>
    <col min="11780" max="11781" width="0" hidden="1" customWidth="1"/>
    <col min="11782" max="11782" width="27" customWidth="1"/>
    <col min="11783" max="11783" width="45.140625" customWidth="1"/>
    <col min="11784" max="11784" width="0" hidden="1" customWidth="1"/>
    <col min="11785" max="11785" width="24.140625" customWidth="1"/>
    <col min="11786" max="11786" width="15.85546875" customWidth="1"/>
    <col min="11787" max="11787" width="19.7109375" customWidth="1"/>
    <col min="12033" max="12033" width="3.28515625" customWidth="1"/>
    <col min="12034" max="12034" width="6.28515625" customWidth="1"/>
    <col min="12035" max="12035" width="96.7109375" customWidth="1"/>
    <col min="12036" max="12037" width="0" hidden="1" customWidth="1"/>
    <col min="12038" max="12038" width="27" customWidth="1"/>
    <col min="12039" max="12039" width="45.140625" customWidth="1"/>
    <col min="12040" max="12040" width="0" hidden="1" customWidth="1"/>
    <col min="12041" max="12041" width="24.140625" customWidth="1"/>
    <col min="12042" max="12042" width="15.85546875" customWidth="1"/>
    <col min="12043" max="12043" width="19.7109375" customWidth="1"/>
    <col min="12289" max="12289" width="3.28515625" customWidth="1"/>
    <col min="12290" max="12290" width="6.28515625" customWidth="1"/>
    <col min="12291" max="12291" width="96.7109375" customWidth="1"/>
    <col min="12292" max="12293" width="0" hidden="1" customWidth="1"/>
    <col min="12294" max="12294" width="27" customWidth="1"/>
    <col min="12295" max="12295" width="45.140625" customWidth="1"/>
    <col min="12296" max="12296" width="0" hidden="1" customWidth="1"/>
    <col min="12297" max="12297" width="24.140625" customWidth="1"/>
    <col min="12298" max="12298" width="15.85546875" customWidth="1"/>
    <col min="12299" max="12299" width="19.7109375" customWidth="1"/>
    <col min="12545" max="12545" width="3.28515625" customWidth="1"/>
    <col min="12546" max="12546" width="6.28515625" customWidth="1"/>
    <col min="12547" max="12547" width="96.7109375" customWidth="1"/>
    <col min="12548" max="12549" width="0" hidden="1" customWidth="1"/>
    <col min="12550" max="12550" width="27" customWidth="1"/>
    <col min="12551" max="12551" width="45.140625" customWidth="1"/>
    <col min="12552" max="12552" width="0" hidden="1" customWidth="1"/>
    <col min="12553" max="12553" width="24.140625" customWidth="1"/>
    <col min="12554" max="12554" width="15.85546875" customWidth="1"/>
    <col min="12555" max="12555" width="19.7109375" customWidth="1"/>
    <col min="12801" max="12801" width="3.28515625" customWidth="1"/>
    <col min="12802" max="12802" width="6.28515625" customWidth="1"/>
    <col min="12803" max="12803" width="96.7109375" customWidth="1"/>
    <col min="12804" max="12805" width="0" hidden="1" customWidth="1"/>
    <col min="12806" max="12806" width="27" customWidth="1"/>
    <col min="12807" max="12807" width="45.140625" customWidth="1"/>
    <col min="12808" max="12808" width="0" hidden="1" customWidth="1"/>
    <col min="12809" max="12809" width="24.140625" customWidth="1"/>
    <col min="12810" max="12810" width="15.85546875" customWidth="1"/>
    <col min="12811" max="12811" width="19.7109375" customWidth="1"/>
    <col min="13057" max="13057" width="3.28515625" customWidth="1"/>
    <col min="13058" max="13058" width="6.28515625" customWidth="1"/>
    <col min="13059" max="13059" width="96.7109375" customWidth="1"/>
    <col min="13060" max="13061" width="0" hidden="1" customWidth="1"/>
    <col min="13062" max="13062" width="27" customWidth="1"/>
    <col min="13063" max="13063" width="45.140625" customWidth="1"/>
    <col min="13064" max="13064" width="0" hidden="1" customWidth="1"/>
    <col min="13065" max="13065" width="24.140625" customWidth="1"/>
    <col min="13066" max="13066" width="15.85546875" customWidth="1"/>
    <col min="13067" max="13067" width="19.7109375" customWidth="1"/>
    <col min="13313" max="13313" width="3.28515625" customWidth="1"/>
    <col min="13314" max="13314" width="6.28515625" customWidth="1"/>
    <col min="13315" max="13315" width="96.7109375" customWidth="1"/>
    <col min="13316" max="13317" width="0" hidden="1" customWidth="1"/>
    <col min="13318" max="13318" width="27" customWidth="1"/>
    <col min="13319" max="13319" width="45.140625" customWidth="1"/>
    <col min="13320" max="13320" width="0" hidden="1" customWidth="1"/>
    <col min="13321" max="13321" width="24.140625" customWidth="1"/>
    <col min="13322" max="13322" width="15.85546875" customWidth="1"/>
    <col min="13323" max="13323" width="19.7109375" customWidth="1"/>
    <col min="13569" max="13569" width="3.28515625" customWidth="1"/>
    <col min="13570" max="13570" width="6.28515625" customWidth="1"/>
    <col min="13571" max="13571" width="96.7109375" customWidth="1"/>
    <col min="13572" max="13573" width="0" hidden="1" customWidth="1"/>
    <col min="13574" max="13574" width="27" customWidth="1"/>
    <col min="13575" max="13575" width="45.140625" customWidth="1"/>
    <col min="13576" max="13576" width="0" hidden="1" customWidth="1"/>
    <col min="13577" max="13577" width="24.140625" customWidth="1"/>
    <col min="13578" max="13578" width="15.85546875" customWidth="1"/>
    <col min="13579" max="13579" width="19.7109375" customWidth="1"/>
    <col min="13825" max="13825" width="3.28515625" customWidth="1"/>
    <col min="13826" max="13826" width="6.28515625" customWidth="1"/>
    <col min="13827" max="13827" width="96.7109375" customWidth="1"/>
    <col min="13828" max="13829" width="0" hidden="1" customWidth="1"/>
    <col min="13830" max="13830" width="27" customWidth="1"/>
    <col min="13831" max="13831" width="45.140625" customWidth="1"/>
    <col min="13832" max="13832" width="0" hidden="1" customWidth="1"/>
    <col min="13833" max="13833" width="24.140625" customWidth="1"/>
    <col min="13834" max="13834" width="15.85546875" customWidth="1"/>
    <col min="13835" max="13835" width="19.7109375" customWidth="1"/>
    <col min="14081" max="14081" width="3.28515625" customWidth="1"/>
    <col min="14082" max="14082" width="6.28515625" customWidth="1"/>
    <col min="14083" max="14083" width="96.7109375" customWidth="1"/>
    <col min="14084" max="14085" width="0" hidden="1" customWidth="1"/>
    <col min="14086" max="14086" width="27" customWidth="1"/>
    <col min="14087" max="14087" width="45.140625" customWidth="1"/>
    <col min="14088" max="14088" width="0" hidden="1" customWidth="1"/>
    <col min="14089" max="14089" width="24.140625" customWidth="1"/>
    <col min="14090" max="14090" width="15.85546875" customWidth="1"/>
    <col min="14091" max="14091" width="19.7109375" customWidth="1"/>
    <col min="14337" max="14337" width="3.28515625" customWidth="1"/>
    <col min="14338" max="14338" width="6.28515625" customWidth="1"/>
    <col min="14339" max="14339" width="96.7109375" customWidth="1"/>
    <col min="14340" max="14341" width="0" hidden="1" customWidth="1"/>
    <col min="14342" max="14342" width="27" customWidth="1"/>
    <col min="14343" max="14343" width="45.140625" customWidth="1"/>
    <col min="14344" max="14344" width="0" hidden="1" customWidth="1"/>
    <col min="14345" max="14345" width="24.140625" customWidth="1"/>
    <col min="14346" max="14346" width="15.85546875" customWidth="1"/>
    <col min="14347" max="14347" width="19.7109375" customWidth="1"/>
    <col min="14593" max="14593" width="3.28515625" customWidth="1"/>
    <col min="14594" max="14594" width="6.28515625" customWidth="1"/>
    <col min="14595" max="14595" width="96.7109375" customWidth="1"/>
    <col min="14596" max="14597" width="0" hidden="1" customWidth="1"/>
    <col min="14598" max="14598" width="27" customWidth="1"/>
    <col min="14599" max="14599" width="45.140625" customWidth="1"/>
    <col min="14600" max="14600" width="0" hidden="1" customWidth="1"/>
    <col min="14601" max="14601" width="24.140625" customWidth="1"/>
    <col min="14602" max="14602" width="15.85546875" customWidth="1"/>
    <col min="14603" max="14603" width="19.7109375" customWidth="1"/>
    <col min="14849" max="14849" width="3.28515625" customWidth="1"/>
    <col min="14850" max="14850" width="6.28515625" customWidth="1"/>
    <col min="14851" max="14851" width="96.7109375" customWidth="1"/>
    <col min="14852" max="14853" width="0" hidden="1" customWidth="1"/>
    <col min="14854" max="14854" width="27" customWidth="1"/>
    <col min="14855" max="14855" width="45.140625" customWidth="1"/>
    <col min="14856" max="14856" width="0" hidden="1" customWidth="1"/>
    <col min="14857" max="14857" width="24.140625" customWidth="1"/>
    <col min="14858" max="14858" width="15.85546875" customWidth="1"/>
    <col min="14859" max="14859" width="19.7109375" customWidth="1"/>
    <col min="15105" max="15105" width="3.28515625" customWidth="1"/>
    <col min="15106" max="15106" width="6.28515625" customWidth="1"/>
    <col min="15107" max="15107" width="96.7109375" customWidth="1"/>
    <col min="15108" max="15109" width="0" hidden="1" customWidth="1"/>
    <col min="15110" max="15110" width="27" customWidth="1"/>
    <col min="15111" max="15111" width="45.140625" customWidth="1"/>
    <col min="15112" max="15112" width="0" hidden="1" customWidth="1"/>
    <col min="15113" max="15113" width="24.140625" customWidth="1"/>
    <col min="15114" max="15114" width="15.85546875" customWidth="1"/>
    <col min="15115" max="15115" width="19.7109375" customWidth="1"/>
    <col min="15361" max="15361" width="3.28515625" customWidth="1"/>
    <col min="15362" max="15362" width="6.28515625" customWidth="1"/>
    <col min="15363" max="15363" width="96.7109375" customWidth="1"/>
    <col min="15364" max="15365" width="0" hidden="1" customWidth="1"/>
    <col min="15366" max="15366" width="27" customWidth="1"/>
    <col min="15367" max="15367" width="45.140625" customWidth="1"/>
    <col min="15368" max="15368" width="0" hidden="1" customWidth="1"/>
    <col min="15369" max="15369" width="24.140625" customWidth="1"/>
    <col min="15370" max="15370" width="15.85546875" customWidth="1"/>
    <col min="15371" max="15371" width="19.7109375" customWidth="1"/>
    <col min="15617" max="15617" width="3.28515625" customWidth="1"/>
    <col min="15618" max="15618" width="6.28515625" customWidth="1"/>
    <col min="15619" max="15619" width="96.7109375" customWidth="1"/>
    <col min="15620" max="15621" width="0" hidden="1" customWidth="1"/>
    <col min="15622" max="15622" width="27" customWidth="1"/>
    <col min="15623" max="15623" width="45.140625" customWidth="1"/>
    <col min="15624" max="15624" width="0" hidden="1" customWidth="1"/>
    <col min="15625" max="15625" width="24.140625" customWidth="1"/>
    <col min="15626" max="15626" width="15.85546875" customWidth="1"/>
    <col min="15627" max="15627" width="19.7109375" customWidth="1"/>
    <col min="15873" max="15873" width="3.28515625" customWidth="1"/>
    <col min="15874" max="15874" width="6.28515625" customWidth="1"/>
    <col min="15875" max="15875" width="96.7109375" customWidth="1"/>
    <col min="15876" max="15877" width="0" hidden="1" customWidth="1"/>
    <col min="15878" max="15878" width="27" customWidth="1"/>
    <col min="15879" max="15879" width="45.140625" customWidth="1"/>
    <col min="15880" max="15880" width="0" hidden="1" customWidth="1"/>
    <col min="15881" max="15881" width="24.140625" customWidth="1"/>
    <col min="15882" max="15882" width="15.85546875" customWidth="1"/>
    <col min="15883" max="15883" width="19.7109375" customWidth="1"/>
    <col min="16129" max="16129" width="3.28515625" customWidth="1"/>
    <col min="16130" max="16130" width="6.28515625" customWidth="1"/>
    <col min="16131" max="16131" width="96.7109375" customWidth="1"/>
    <col min="16132" max="16133" width="0" hidden="1" customWidth="1"/>
    <col min="16134" max="16134" width="27" customWidth="1"/>
    <col min="16135" max="16135" width="45.140625" customWidth="1"/>
    <col min="16136" max="16136" width="0" hidden="1" customWidth="1"/>
    <col min="16137" max="16137" width="24.140625" customWidth="1"/>
    <col min="16138" max="16138" width="15.85546875" customWidth="1"/>
    <col min="16139" max="16139" width="19.7109375" customWidth="1"/>
  </cols>
  <sheetData>
    <row r="1" spans="2:25" s="1" customFormat="1" ht="27">
      <c r="B1" s="89"/>
      <c r="C1" s="2" t="s">
        <v>0</v>
      </c>
      <c r="D1" s="3"/>
      <c r="E1" s="4"/>
      <c r="F1" s="3"/>
      <c r="G1" s="5"/>
      <c r="O1" s="6"/>
      <c r="R1" s="7"/>
      <c r="S1" s="8"/>
    </row>
    <row r="2" spans="2:25" s="1" customFormat="1" ht="15.75" customHeight="1">
      <c r="B2" s="89"/>
      <c r="C2" s="9" t="s">
        <v>1</v>
      </c>
      <c r="D2" s="3"/>
      <c r="E2" s="4"/>
      <c r="F2" s="3"/>
      <c r="G2" s="5"/>
      <c r="H2" s="10"/>
      <c r="K2" s="11"/>
      <c r="R2" s="12"/>
      <c r="S2" s="8"/>
    </row>
    <row r="3" spans="2:25" s="1" customFormat="1" ht="15" customHeight="1">
      <c r="B3" s="89"/>
      <c r="C3" s="13"/>
      <c r="D3" s="3"/>
      <c r="E3" s="4"/>
      <c r="F3" s="3"/>
      <c r="G3" s="5"/>
      <c r="K3" s="11"/>
      <c r="R3" s="12"/>
      <c r="S3" s="8"/>
    </row>
    <row r="4" spans="2:25" s="1" customFormat="1" ht="29.25" customHeight="1">
      <c r="B4" s="110"/>
      <c r="C4" s="15" t="s">
        <v>2</v>
      </c>
      <c r="D4" s="16"/>
      <c r="E4" s="17"/>
      <c r="F4"/>
      <c r="G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8"/>
    </row>
    <row r="5" spans="2:25" s="1" customFormat="1" ht="4.5" customHeight="1" thickBot="1">
      <c r="B5" s="110"/>
      <c r="D5" s="3"/>
      <c r="E5" s="4"/>
      <c r="F5" s="3"/>
      <c r="G5" s="5"/>
      <c r="R5" s="7"/>
      <c r="S5" s="19"/>
    </row>
    <row r="6" spans="2:25" s="1" customFormat="1" ht="25.5" customHeight="1" thickTop="1" thickBot="1">
      <c r="B6" s="273"/>
      <c r="C6" s="21" t="s">
        <v>3</v>
      </c>
      <c r="D6" s="22" t="e">
        <f>D9</f>
        <v>#REF!</v>
      </c>
      <c r="E6" s="23"/>
      <c r="F6" s="22"/>
      <c r="G6" s="22"/>
      <c r="H6" s="22" t="e">
        <f>H9</f>
        <v>#REF!</v>
      </c>
      <c r="L6" s="19"/>
      <c r="M6" s="20"/>
      <c r="N6" s="20"/>
      <c r="O6" s="20"/>
      <c r="P6" s="20"/>
      <c r="Q6" s="20"/>
      <c r="R6" s="14"/>
      <c r="S6" s="14"/>
      <c r="T6" s="14"/>
    </row>
    <row r="7" spans="2:25" s="1" customFormat="1" ht="13.5" thickTop="1">
      <c r="B7" s="110"/>
      <c r="D7" s="3"/>
      <c r="E7" s="4"/>
      <c r="F7" s="3"/>
      <c r="G7" s="5"/>
      <c r="L7" s="14"/>
      <c r="M7" s="14"/>
      <c r="N7" s="14"/>
      <c r="O7" s="14"/>
      <c r="P7" s="14"/>
      <c r="Q7" s="14"/>
      <c r="R7" s="24"/>
      <c r="S7" s="19"/>
      <c r="T7" s="14"/>
    </row>
    <row r="8" spans="2:25" s="1" customFormat="1" ht="65.25" customHeight="1">
      <c r="B8" s="110"/>
      <c r="C8" s="25" t="s">
        <v>4</v>
      </c>
      <c r="D8" s="26" t="s">
        <v>5</v>
      </c>
      <c r="E8" s="27" t="s">
        <v>6</v>
      </c>
      <c r="F8" s="28" t="s">
        <v>7</v>
      </c>
      <c r="G8" s="29" t="s">
        <v>8</v>
      </c>
      <c r="H8" s="30" t="s">
        <v>9</v>
      </c>
      <c r="I8" s="275"/>
      <c r="K8" s="3"/>
      <c r="L8" s="32"/>
      <c r="M8" s="32"/>
      <c r="N8" s="32"/>
      <c r="O8" s="32"/>
      <c r="P8" s="32"/>
    </row>
    <row r="9" spans="2:25" s="1" customFormat="1" ht="20.25" customHeight="1">
      <c r="B9" s="89"/>
      <c r="C9" s="33" t="s">
        <v>10</v>
      </c>
      <c r="D9" s="34" t="e">
        <f>D13+D37+D89+D98+D109+D111+D122+D129+D135+D139+D141+D143+D150+D152+D161+D163+D165+D191+D198+D207+D214+D216+D223+D225+D227+D229+D231</f>
        <v>#REF!</v>
      </c>
      <c r="E9" s="35">
        <f>E13+E37+E89+E98+E109+E111+E122+E129+E135+E139+E141+E143+E150+E152+E161+E163+E165+E191+E198+E207+E214+E216+E223+E225+E227+E229+E231+E250+E252+E258+E248</f>
        <v>5741310</v>
      </c>
      <c r="F9" s="34">
        <f>F13+F37+F89+F98+F109+F111+F122+F129+F135+F139+F141+F143+F150+F152+F161+F163+F165+F191+F198+F207+F214+F216+F223+F225+F227+F229+F231+F250+F252+F258+F248+F260+F11</f>
        <v>57628060</v>
      </c>
      <c r="G9" s="36" t="s">
        <v>11</v>
      </c>
      <c r="H9" s="37" t="e">
        <f>H13+H37+H114+#REF!+#REF!+H141+H146+H159+H163+H205+H223+H234+H236</f>
        <v>#REF!</v>
      </c>
      <c r="I9" s="276"/>
      <c r="L9" s="38"/>
      <c r="M9" s="38"/>
      <c r="N9" s="38"/>
      <c r="O9" s="38"/>
      <c r="P9" s="38"/>
    </row>
    <row r="10" spans="2:25" s="1" customFormat="1" ht="12.75">
      <c r="B10" s="89"/>
      <c r="D10" s="39"/>
      <c r="E10" s="40"/>
      <c r="F10" s="41"/>
      <c r="G10" s="42"/>
      <c r="H10" s="39"/>
      <c r="I10" s="89"/>
      <c r="L10" s="14"/>
      <c r="M10" s="14"/>
      <c r="N10" s="14"/>
      <c r="O10" s="14"/>
      <c r="P10" s="14"/>
    </row>
    <row r="11" spans="2:25" s="1" customFormat="1" ht="31.5">
      <c r="B11" s="89"/>
      <c r="C11" s="43" t="s">
        <v>12</v>
      </c>
      <c r="D11" s="39"/>
      <c r="E11" s="40"/>
      <c r="F11" s="44">
        <v>4270000</v>
      </c>
      <c r="G11" s="36" t="s">
        <v>13</v>
      </c>
      <c r="H11" s="39"/>
      <c r="I11" s="89"/>
      <c r="L11" s="14"/>
      <c r="M11" s="14"/>
      <c r="N11" s="14"/>
      <c r="O11" s="14"/>
      <c r="P11" s="14"/>
    </row>
    <row r="12" spans="2:25" s="1" customFormat="1" ht="7.5" customHeight="1">
      <c r="B12" s="89"/>
      <c r="D12" s="39"/>
      <c r="E12" s="40"/>
      <c r="F12" s="41"/>
      <c r="G12" s="42"/>
      <c r="H12" s="39"/>
      <c r="L12" s="14"/>
      <c r="M12" s="14"/>
      <c r="N12" s="14"/>
      <c r="O12" s="14"/>
      <c r="P12" s="14"/>
    </row>
    <row r="13" spans="2:25" s="1" customFormat="1" ht="50.25" customHeight="1">
      <c r="B13" s="89"/>
      <c r="C13" s="43" t="s">
        <v>14</v>
      </c>
      <c r="D13" s="44">
        <f>SUM(D17:D35)</f>
        <v>5304000</v>
      </c>
      <c r="E13" s="45">
        <f>SUM(E17:E35)</f>
        <v>-729490</v>
      </c>
      <c r="F13" s="44">
        <f>SUM(F17:F35)</f>
        <v>4950000</v>
      </c>
      <c r="G13" s="36" t="s">
        <v>11</v>
      </c>
      <c r="H13" s="44">
        <f>H23+H31</f>
        <v>585112.65</v>
      </c>
      <c r="I13" s="3"/>
      <c r="K13" s="3"/>
      <c r="L13" s="46"/>
      <c r="M13" s="46"/>
      <c r="N13" s="46"/>
      <c r="O13" s="46"/>
      <c r="P13" s="46"/>
      <c r="T13" s="47"/>
      <c r="U13" s="47"/>
      <c r="V13" s="47"/>
      <c r="W13" s="48"/>
      <c r="X13" s="48"/>
      <c r="Y13" s="48"/>
    </row>
    <row r="14" spans="2:25" s="1" customFormat="1" ht="7.5" customHeight="1">
      <c r="B14" s="89"/>
      <c r="C14" s="49"/>
      <c r="D14" s="50"/>
      <c r="E14" s="51"/>
      <c r="F14" s="52"/>
      <c r="G14" s="53"/>
      <c r="H14" s="50"/>
      <c r="L14" s="54"/>
      <c r="M14" s="54"/>
      <c r="N14" s="54"/>
      <c r="O14" s="54"/>
      <c r="P14" s="14"/>
      <c r="T14" s="48"/>
      <c r="U14" s="48"/>
      <c r="V14" s="48"/>
      <c r="W14" s="48"/>
      <c r="X14" s="48"/>
      <c r="Y14" s="48"/>
    </row>
    <row r="15" spans="2:25" s="1" customFormat="1" ht="13.5" customHeight="1">
      <c r="B15" s="89"/>
      <c r="C15" s="55" t="s">
        <v>15</v>
      </c>
      <c r="D15" s="56"/>
      <c r="E15" s="57"/>
      <c r="F15" s="58"/>
      <c r="G15" s="53"/>
      <c r="H15" s="56"/>
      <c r="L15" s="59"/>
      <c r="M15" s="59"/>
      <c r="N15" s="59"/>
      <c r="O15" s="14"/>
      <c r="P15" s="14"/>
      <c r="T15" s="48"/>
      <c r="U15" s="48"/>
      <c r="V15" s="48"/>
      <c r="W15" s="48"/>
      <c r="X15" s="48"/>
      <c r="Y15" s="48"/>
    </row>
    <row r="16" spans="2:25" s="1" customFormat="1" ht="3" customHeight="1">
      <c r="B16" s="89"/>
      <c r="C16" s="60"/>
      <c r="D16" s="56"/>
      <c r="E16" s="57"/>
      <c r="F16" s="58"/>
      <c r="G16" s="53"/>
      <c r="H16" s="56"/>
      <c r="L16" s="59"/>
      <c r="M16" s="59"/>
      <c r="N16" s="59"/>
      <c r="O16" s="14"/>
      <c r="P16" s="14"/>
      <c r="T16" s="48"/>
      <c r="U16" s="48"/>
      <c r="V16" s="48"/>
      <c r="W16" s="48"/>
      <c r="X16" s="48"/>
      <c r="Y16" s="48"/>
    </row>
    <row r="17" spans="2:25" s="1" customFormat="1" ht="26.25" customHeight="1">
      <c r="B17" s="89"/>
      <c r="C17" s="61" t="s">
        <v>16</v>
      </c>
      <c r="D17" s="62">
        <v>104000</v>
      </c>
      <c r="E17" s="63">
        <v>0</v>
      </c>
      <c r="F17" s="62">
        <v>103622</v>
      </c>
      <c r="G17" s="64" t="s">
        <v>17</v>
      </c>
      <c r="H17" s="62">
        <v>104000</v>
      </c>
      <c r="I17" s="31"/>
      <c r="L17" s="59"/>
      <c r="M17" s="59"/>
      <c r="N17" s="59"/>
      <c r="O17" s="14"/>
      <c r="P17" s="14"/>
      <c r="T17" s="48"/>
      <c r="U17" s="48"/>
      <c r="V17" s="48"/>
      <c r="W17" s="48"/>
      <c r="X17" s="48"/>
      <c r="Y17" s="48"/>
    </row>
    <row r="18" spans="2:25" s="1" customFormat="1" ht="6" customHeight="1">
      <c r="B18" s="89"/>
      <c r="C18" s="65"/>
      <c r="D18" s="66"/>
      <c r="E18" s="67"/>
      <c r="F18" s="68"/>
      <c r="G18" s="69"/>
      <c r="H18" s="70"/>
      <c r="I18" s="31"/>
      <c r="L18" s="59"/>
      <c r="M18" s="59"/>
      <c r="N18" s="59"/>
      <c r="O18" s="14"/>
      <c r="P18" s="14"/>
      <c r="T18" s="48"/>
      <c r="U18" s="48"/>
      <c r="V18" s="48"/>
      <c r="W18" s="48"/>
      <c r="X18" s="48"/>
      <c r="Y18" s="48"/>
    </row>
    <row r="19" spans="2:25" s="1" customFormat="1" ht="26.25" customHeight="1">
      <c r="B19" s="89"/>
      <c r="C19" s="71" t="s">
        <v>18</v>
      </c>
      <c r="D19" s="72"/>
      <c r="E19" s="73"/>
      <c r="F19" s="72">
        <v>250000</v>
      </c>
      <c r="G19" s="36" t="s">
        <v>19</v>
      </c>
      <c r="H19" s="70"/>
      <c r="I19" s="31"/>
      <c r="L19" s="59"/>
      <c r="M19" s="59"/>
      <c r="N19" s="59"/>
      <c r="O19" s="14"/>
      <c r="P19" s="14"/>
      <c r="T19" s="48"/>
      <c r="U19" s="48"/>
      <c r="V19" s="48"/>
      <c r="W19" s="48"/>
      <c r="X19" s="48"/>
      <c r="Y19" s="48"/>
    </row>
    <row r="20" spans="2:25" s="1" customFormat="1" ht="6.75" customHeight="1">
      <c r="B20" s="89"/>
      <c r="C20" s="74"/>
      <c r="D20" s="56"/>
      <c r="E20" s="57"/>
      <c r="F20" s="58"/>
      <c r="G20" s="53"/>
      <c r="H20" s="56"/>
      <c r="L20" s="59"/>
      <c r="M20" s="59"/>
      <c r="N20" s="59"/>
      <c r="O20" s="14"/>
      <c r="P20" s="14"/>
      <c r="T20" s="48"/>
      <c r="U20" s="48"/>
      <c r="V20" s="48"/>
      <c r="W20" s="48"/>
      <c r="X20" s="48"/>
      <c r="Y20" s="48"/>
    </row>
    <row r="21" spans="2:25" s="1" customFormat="1" ht="24" customHeight="1">
      <c r="B21" s="89"/>
      <c r="C21" s="71" t="s">
        <v>20</v>
      </c>
      <c r="D21" s="72">
        <v>2670000</v>
      </c>
      <c r="E21" s="73">
        <v>0</v>
      </c>
      <c r="F21" s="72">
        <v>1338000</v>
      </c>
      <c r="G21" s="36" t="s">
        <v>21</v>
      </c>
      <c r="H21" s="75" t="s">
        <v>22</v>
      </c>
      <c r="I21" s="31"/>
      <c r="L21" s="76"/>
      <c r="M21" s="76"/>
      <c r="N21" s="59"/>
      <c r="O21" s="14"/>
      <c r="P21" s="14"/>
      <c r="T21" s="48"/>
      <c r="U21" s="48"/>
      <c r="V21" s="48"/>
      <c r="W21" s="48"/>
      <c r="X21" s="48"/>
      <c r="Y21" s="48"/>
    </row>
    <row r="22" spans="2:25" s="1" customFormat="1" ht="3.75" customHeight="1">
      <c r="B22" s="89"/>
      <c r="C22" s="74"/>
      <c r="D22" s="56"/>
      <c r="E22" s="57"/>
      <c r="F22" s="58"/>
      <c r="G22" s="53"/>
      <c r="H22" s="56"/>
      <c r="L22" s="59"/>
      <c r="M22" s="59"/>
      <c r="N22" s="59"/>
      <c r="O22" s="14"/>
      <c r="P22" s="14"/>
      <c r="T22" s="48"/>
      <c r="U22" s="48"/>
      <c r="V22" s="48"/>
      <c r="W22" s="48"/>
      <c r="X22" s="48"/>
      <c r="Y22" s="48"/>
    </row>
    <row r="23" spans="2:25" s="1" customFormat="1" ht="33" customHeight="1">
      <c r="B23" s="89"/>
      <c r="C23" s="61" t="s">
        <v>23</v>
      </c>
      <c r="D23" s="62">
        <v>296000</v>
      </c>
      <c r="E23" s="63">
        <v>0</v>
      </c>
      <c r="F23" s="62">
        <v>295775</v>
      </c>
      <c r="G23" s="64" t="s">
        <v>24</v>
      </c>
      <c r="H23" s="62">
        <v>296000</v>
      </c>
      <c r="L23" s="76"/>
      <c r="M23" s="76"/>
      <c r="N23" s="59"/>
      <c r="O23" s="14"/>
      <c r="P23" s="14"/>
      <c r="T23" s="48"/>
      <c r="U23" s="48"/>
      <c r="V23" s="48"/>
      <c r="W23" s="48"/>
      <c r="X23" s="48"/>
      <c r="Y23" s="48"/>
    </row>
    <row r="24" spans="2:25" s="1" customFormat="1" ht="5.25" customHeight="1">
      <c r="B24" s="89"/>
      <c r="C24" s="77"/>
      <c r="D24" s="78"/>
      <c r="E24" s="79"/>
      <c r="F24" s="80"/>
      <c r="G24" s="53"/>
      <c r="H24" s="78"/>
      <c r="L24" s="81"/>
      <c r="M24" s="81"/>
      <c r="N24" s="59"/>
      <c r="O24" s="14"/>
      <c r="P24" s="14"/>
      <c r="T24" s="48"/>
      <c r="U24" s="48"/>
      <c r="V24" s="48"/>
      <c r="W24" s="48"/>
      <c r="X24" s="48"/>
      <c r="Y24" s="48"/>
    </row>
    <row r="25" spans="2:25" s="1" customFormat="1" ht="22.5" customHeight="1">
      <c r="B25" s="89"/>
      <c r="C25" s="71" t="s">
        <v>25</v>
      </c>
      <c r="D25" s="82">
        <v>500000</v>
      </c>
      <c r="E25" s="83">
        <v>0</v>
      </c>
      <c r="F25" s="82">
        <v>500000</v>
      </c>
      <c r="G25" s="36" t="s">
        <v>26</v>
      </c>
      <c r="H25" s="75" t="s">
        <v>27</v>
      </c>
      <c r="L25" s="76"/>
      <c r="M25" s="76"/>
      <c r="N25" s="76"/>
      <c r="O25" s="76"/>
      <c r="P25" s="76"/>
      <c r="T25" s="48"/>
      <c r="U25" s="48"/>
      <c r="V25" s="48"/>
      <c r="W25" s="84"/>
      <c r="X25" s="84"/>
      <c r="Y25" s="84"/>
    </row>
    <row r="26" spans="2:25" s="1" customFormat="1" ht="3.75" customHeight="1">
      <c r="B26" s="89"/>
      <c r="C26" s="77"/>
      <c r="D26" s="78"/>
      <c r="E26" s="79"/>
      <c r="F26" s="80"/>
      <c r="G26" s="53"/>
      <c r="H26" s="78"/>
      <c r="L26" s="81"/>
      <c r="M26" s="81"/>
      <c r="N26" s="59"/>
      <c r="O26" s="14"/>
      <c r="P26" s="14"/>
      <c r="T26" s="48"/>
      <c r="U26" s="48"/>
      <c r="V26" s="48"/>
      <c r="W26" s="48"/>
      <c r="X26" s="48"/>
      <c r="Y26" s="48"/>
    </row>
    <row r="27" spans="2:25" s="1" customFormat="1" ht="14.25" customHeight="1">
      <c r="B27" s="89"/>
      <c r="C27" s="61" t="s">
        <v>28</v>
      </c>
      <c r="D27" s="85">
        <v>300000</v>
      </c>
      <c r="E27" s="86">
        <v>0</v>
      </c>
      <c r="F27" s="85">
        <f>D27+E27</f>
        <v>300000</v>
      </c>
      <c r="G27" s="64" t="s">
        <v>29</v>
      </c>
      <c r="H27" s="87" t="s">
        <v>30</v>
      </c>
      <c r="L27" s="76"/>
      <c r="M27" s="76"/>
      <c r="N27" s="76"/>
      <c r="O27" s="76"/>
      <c r="P27" s="76"/>
      <c r="V27" s="48"/>
      <c r="W27" s="84"/>
      <c r="X27" s="84"/>
      <c r="Y27" s="84"/>
    </row>
    <row r="28" spans="2:25" s="1" customFormat="1" ht="6.75" customHeight="1">
      <c r="B28" s="89"/>
      <c r="C28" s="71"/>
      <c r="D28" s="82"/>
      <c r="E28" s="83"/>
      <c r="F28" s="82"/>
      <c r="G28" s="36"/>
      <c r="H28" s="88"/>
      <c r="L28" s="76"/>
      <c r="M28" s="76"/>
      <c r="N28" s="76"/>
      <c r="O28" s="76"/>
      <c r="P28" s="76"/>
      <c r="V28" s="48"/>
      <c r="W28" s="84"/>
      <c r="X28" s="84"/>
      <c r="Y28" s="84"/>
    </row>
    <row r="29" spans="2:25" s="1" customFormat="1" ht="14.25" customHeight="1">
      <c r="B29" s="89"/>
      <c r="C29" s="61" t="s">
        <v>31</v>
      </c>
      <c r="D29" s="62">
        <v>290000</v>
      </c>
      <c r="E29" s="63">
        <v>0</v>
      </c>
      <c r="F29" s="62">
        <v>289113</v>
      </c>
      <c r="G29" s="64" t="s">
        <v>32</v>
      </c>
      <c r="H29" s="88"/>
      <c r="L29" s="76"/>
      <c r="M29" s="76"/>
      <c r="N29" s="76"/>
      <c r="O29" s="76"/>
      <c r="P29" s="76"/>
      <c r="V29" s="48"/>
      <c r="W29" s="84"/>
      <c r="X29" s="84"/>
      <c r="Y29" s="84"/>
    </row>
    <row r="30" spans="2:25" s="1" customFormat="1" ht="6" customHeight="1">
      <c r="B30" s="89"/>
      <c r="C30" s="71"/>
      <c r="D30" s="72"/>
      <c r="E30" s="73"/>
      <c r="F30" s="72"/>
      <c r="G30" s="36"/>
      <c r="H30" s="78"/>
      <c r="L30" s="81"/>
      <c r="M30" s="81"/>
      <c r="N30" s="59"/>
      <c r="O30" s="14"/>
      <c r="P30" s="14"/>
      <c r="T30" s="48"/>
      <c r="U30" s="48"/>
      <c r="V30" s="48"/>
      <c r="W30" s="48"/>
      <c r="X30" s="48"/>
      <c r="Y30" s="48"/>
    </row>
    <row r="31" spans="2:25" s="1" customFormat="1" ht="15" customHeight="1">
      <c r="B31" s="89"/>
      <c r="C31" s="71" t="s">
        <v>33</v>
      </c>
      <c r="D31" s="82">
        <v>150000</v>
      </c>
      <c r="E31" s="83">
        <v>0</v>
      </c>
      <c r="F31" s="82">
        <f>D31+E31</f>
        <v>150000</v>
      </c>
      <c r="G31" s="36" t="s">
        <v>19</v>
      </c>
      <c r="H31" s="62">
        <v>289112.65000000002</v>
      </c>
      <c r="I31" s="89"/>
      <c r="L31" s="76"/>
      <c r="M31" s="76"/>
      <c r="N31" s="76"/>
      <c r="O31" s="76"/>
      <c r="P31" s="76"/>
      <c r="T31" s="48"/>
      <c r="U31" s="48"/>
      <c r="V31" s="48"/>
      <c r="W31" s="84"/>
      <c r="X31" s="84"/>
      <c r="Y31" s="84"/>
    </row>
    <row r="32" spans="2:25" s="1" customFormat="1" ht="6.75" customHeight="1">
      <c r="B32" s="89"/>
      <c r="C32" s="71"/>
      <c r="D32" s="72"/>
      <c r="E32" s="73"/>
      <c r="F32" s="72"/>
      <c r="G32" s="36"/>
      <c r="H32" s="72"/>
      <c r="I32" s="89"/>
      <c r="L32" s="76"/>
      <c r="M32" s="76"/>
      <c r="N32" s="76"/>
      <c r="O32" s="76"/>
      <c r="P32" s="76"/>
      <c r="T32" s="48"/>
      <c r="U32" s="48"/>
      <c r="V32" s="48"/>
      <c r="W32" s="84"/>
      <c r="X32" s="84"/>
      <c r="Y32" s="84"/>
    </row>
    <row r="33" spans="2:25" s="1" customFormat="1" ht="14.25" customHeight="1">
      <c r="B33" s="89"/>
      <c r="C33" s="71" t="s">
        <v>34</v>
      </c>
      <c r="D33" s="72">
        <v>350000</v>
      </c>
      <c r="E33" s="73">
        <f>D33-F33</f>
        <v>29613.659999999974</v>
      </c>
      <c r="F33" s="72">
        <v>320386.34000000003</v>
      </c>
      <c r="G33" s="36" t="s">
        <v>35</v>
      </c>
      <c r="H33" s="87" t="s">
        <v>30</v>
      </c>
      <c r="L33" s="76"/>
      <c r="M33" s="76"/>
      <c r="N33" s="76"/>
      <c r="O33" s="76"/>
      <c r="P33" s="76"/>
      <c r="T33" s="48"/>
      <c r="U33" s="48"/>
      <c r="V33" s="48"/>
      <c r="W33" s="84"/>
      <c r="X33" s="84"/>
      <c r="Y33" s="84"/>
    </row>
    <row r="34" spans="2:25" s="1" customFormat="1" ht="4.5" customHeight="1">
      <c r="B34" s="89"/>
      <c r="C34" s="77"/>
      <c r="D34" s="78"/>
      <c r="E34" s="79"/>
      <c r="F34" s="80"/>
      <c r="G34" s="53"/>
      <c r="H34" s="72"/>
      <c r="I34" s="89"/>
      <c r="L34" s="76"/>
      <c r="M34" s="76"/>
      <c r="N34" s="76"/>
      <c r="O34" s="76"/>
      <c r="P34" s="76"/>
      <c r="T34" s="48"/>
      <c r="U34" s="48"/>
      <c r="V34" s="48"/>
      <c r="W34" s="84"/>
      <c r="X34" s="84"/>
      <c r="Y34" s="84"/>
    </row>
    <row r="35" spans="2:25" s="1" customFormat="1" ht="14.25" customHeight="1">
      <c r="B35" s="89"/>
      <c r="C35" s="71" t="s">
        <v>36</v>
      </c>
      <c r="D35" s="82">
        <f>583871+60000+129</f>
        <v>644000</v>
      </c>
      <c r="E35" s="83">
        <f>D35-F35</f>
        <v>-759103.65999999992</v>
      </c>
      <c r="F35" s="82">
        <f>1150000+3800000-F17-F21-F23-F25-F27-F29-F31-F33-F19</f>
        <v>1403103.66</v>
      </c>
      <c r="G35" s="36" t="s">
        <v>37</v>
      </c>
      <c r="H35" s="87" t="s">
        <v>30</v>
      </c>
      <c r="L35" s="76"/>
      <c r="M35" s="76"/>
      <c r="N35" s="59"/>
      <c r="O35" s="14"/>
      <c r="P35" s="14"/>
      <c r="T35" s="48"/>
      <c r="U35" s="48"/>
      <c r="V35" s="48"/>
      <c r="W35" s="48"/>
      <c r="X35" s="48"/>
      <c r="Y35" s="48"/>
    </row>
    <row r="36" spans="2:25" s="1" customFormat="1" ht="3.75" customHeight="1">
      <c r="B36" s="89"/>
      <c r="C36" s="90"/>
      <c r="D36" s="56"/>
      <c r="E36" s="57"/>
      <c r="F36" s="58"/>
      <c r="G36" s="42"/>
      <c r="H36" s="56"/>
      <c r="L36" s="59"/>
      <c r="M36" s="59"/>
      <c r="N36" s="59"/>
      <c r="O36" s="14"/>
      <c r="P36" s="14"/>
      <c r="T36" s="48"/>
      <c r="U36" s="48"/>
      <c r="V36" s="48"/>
      <c r="W36" s="48"/>
      <c r="X36" s="48"/>
      <c r="Y36" s="48"/>
    </row>
    <row r="37" spans="2:25" s="1" customFormat="1" ht="18" customHeight="1">
      <c r="B37" s="89"/>
      <c r="C37" s="91" t="s">
        <v>38</v>
      </c>
      <c r="D37" s="44">
        <f>SUM(D41:D87)</f>
        <v>12971138.940000001</v>
      </c>
      <c r="E37" s="92">
        <f>SUM(E41:E87)</f>
        <v>0</v>
      </c>
      <c r="F37" s="44">
        <f>SUM(F41:F87)</f>
        <v>8753000</v>
      </c>
      <c r="G37" s="36"/>
      <c r="H37" s="44">
        <f>SUM(H41:H87)</f>
        <v>1100255.8500000001</v>
      </c>
      <c r="K37" s="1">
        <f>5906000+2847000</f>
        <v>8753000</v>
      </c>
      <c r="L37" s="46"/>
      <c r="M37" s="46"/>
      <c r="N37" s="46"/>
      <c r="O37" s="93"/>
      <c r="P37" s="93"/>
      <c r="T37" s="47"/>
      <c r="U37" s="94"/>
      <c r="V37" s="94"/>
      <c r="W37" s="95"/>
      <c r="X37" s="95"/>
      <c r="Y37" s="95"/>
    </row>
    <row r="38" spans="2:25" s="1" customFormat="1" ht="3.75" customHeight="1">
      <c r="B38" s="89"/>
      <c r="C38" s="77"/>
      <c r="D38" s="96"/>
      <c r="E38" s="97"/>
      <c r="F38" s="98"/>
      <c r="G38" s="53"/>
      <c r="H38" s="96"/>
      <c r="L38" s="81"/>
      <c r="M38" s="81"/>
      <c r="N38" s="81"/>
      <c r="O38" s="81"/>
      <c r="P38" s="14"/>
      <c r="T38" s="48"/>
      <c r="U38" s="84"/>
      <c r="V38" s="84"/>
      <c r="W38" s="84"/>
      <c r="X38" s="84"/>
      <c r="Y38" s="84"/>
    </row>
    <row r="39" spans="2:25" s="1" customFormat="1" ht="12.75" customHeight="1">
      <c r="B39" s="89"/>
      <c r="C39" s="99" t="s">
        <v>15</v>
      </c>
      <c r="D39" s="96"/>
      <c r="E39" s="97"/>
      <c r="F39" s="98"/>
      <c r="G39" s="53"/>
      <c r="H39" s="96"/>
      <c r="L39" s="100"/>
      <c r="M39" s="100"/>
      <c r="N39" s="100"/>
      <c r="O39" s="100"/>
      <c r="P39" s="14"/>
      <c r="T39" s="48"/>
      <c r="U39" s="101"/>
      <c r="V39"/>
      <c r="W39"/>
      <c r="X39"/>
      <c r="Y39"/>
    </row>
    <row r="40" spans="2:25" s="1" customFormat="1" ht="3.75" customHeight="1">
      <c r="B40" s="89"/>
      <c r="C40" s="77"/>
      <c r="D40" s="96"/>
      <c r="E40" s="97"/>
      <c r="F40" s="98"/>
      <c r="G40" s="53"/>
      <c r="H40" s="96"/>
      <c r="L40" s="81"/>
      <c r="M40" s="81"/>
      <c r="N40" s="81"/>
      <c r="O40" s="81"/>
      <c r="P40" s="14"/>
      <c r="T40" s="48"/>
      <c r="U40" s="101"/>
      <c r="V40" s="84"/>
      <c r="W40" s="84"/>
      <c r="X40" s="84"/>
      <c r="Y40" s="84"/>
    </row>
    <row r="41" spans="2:25" s="1" customFormat="1" ht="19.5" customHeight="1">
      <c r="B41" s="89"/>
      <c r="C41" s="61" t="s">
        <v>39</v>
      </c>
      <c r="D41" s="85">
        <v>350000</v>
      </c>
      <c r="E41" s="86">
        <v>0</v>
      </c>
      <c r="F41" s="85">
        <v>162806.07</v>
      </c>
      <c r="G41" s="64" t="s">
        <v>40</v>
      </c>
      <c r="H41" s="62">
        <v>72000</v>
      </c>
      <c r="L41" s="76"/>
      <c r="M41" s="81"/>
      <c r="N41" s="81"/>
      <c r="O41" s="81"/>
      <c r="P41" s="14"/>
      <c r="T41" s="48"/>
      <c r="U41" s="101"/>
      <c r="V41" s="84"/>
      <c r="W41" s="84"/>
      <c r="X41" s="84"/>
      <c r="Y41" s="84"/>
    </row>
    <row r="42" spans="2:25" s="1" customFormat="1" ht="3.75" customHeight="1">
      <c r="B42" s="89"/>
      <c r="C42" s="77"/>
      <c r="D42" s="80"/>
      <c r="E42" s="79"/>
      <c r="F42" s="80"/>
      <c r="G42" s="53"/>
      <c r="H42" s="80"/>
      <c r="L42" s="81"/>
      <c r="M42" s="81"/>
      <c r="N42" s="81"/>
      <c r="O42" s="81"/>
      <c r="P42" s="14"/>
      <c r="T42" s="48"/>
      <c r="U42" s="101"/>
      <c r="V42" s="84"/>
      <c r="W42" s="84"/>
      <c r="X42" s="84"/>
      <c r="Y42" s="84"/>
    </row>
    <row r="43" spans="2:25" s="1" customFormat="1" ht="33.75" customHeight="1">
      <c r="B43" s="89"/>
      <c r="C43" s="102" t="s">
        <v>41</v>
      </c>
      <c r="D43" s="72">
        <v>85644</v>
      </c>
      <c r="E43" s="103">
        <v>0</v>
      </c>
      <c r="F43" s="72">
        <v>30500</v>
      </c>
      <c r="G43" s="36" t="s">
        <v>42</v>
      </c>
      <c r="H43" s="75" t="s">
        <v>22</v>
      </c>
      <c r="L43" s="81"/>
      <c r="M43" s="81"/>
      <c r="N43" s="81"/>
      <c r="O43" s="81"/>
      <c r="P43" s="14"/>
      <c r="T43" s="48"/>
      <c r="U43" s="101"/>
      <c r="V43" s="84"/>
      <c r="W43" s="84"/>
      <c r="X43" s="84"/>
      <c r="Y43" s="84"/>
    </row>
    <row r="44" spans="2:25" s="1" customFormat="1" ht="3.75" customHeight="1">
      <c r="B44" s="89"/>
      <c r="C44" s="77"/>
      <c r="D44" s="80"/>
      <c r="E44" s="79"/>
      <c r="F44" s="80"/>
      <c r="G44" s="53"/>
      <c r="H44" s="80"/>
      <c r="L44" s="81"/>
      <c r="M44" s="81"/>
      <c r="N44" s="81"/>
      <c r="O44" s="81"/>
      <c r="P44" s="14"/>
      <c r="T44" s="48"/>
      <c r="U44" s="101"/>
      <c r="V44" s="84"/>
      <c r="W44" s="84"/>
      <c r="X44" s="84"/>
      <c r="Y44" s="84"/>
    </row>
    <row r="45" spans="2:25" s="1" customFormat="1" ht="14.25" customHeight="1">
      <c r="B45" s="89"/>
      <c r="C45" s="71" t="s">
        <v>43</v>
      </c>
      <c r="D45" s="82">
        <v>2190000</v>
      </c>
      <c r="E45" s="83">
        <v>0</v>
      </c>
      <c r="F45" s="82">
        <v>2175000</v>
      </c>
      <c r="G45" s="36" t="s">
        <v>44</v>
      </c>
      <c r="H45" s="104" t="s">
        <v>45</v>
      </c>
      <c r="I45" s="89"/>
      <c r="L45" s="76"/>
      <c r="M45" s="76"/>
      <c r="N45" s="76"/>
      <c r="O45" s="76"/>
      <c r="P45" s="14"/>
      <c r="T45" s="48"/>
      <c r="U45" s="101"/>
      <c r="V45" s="84"/>
      <c r="W45" s="84"/>
      <c r="X45" s="84"/>
      <c r="Y45" s="84"/>
    </row>
    <row r="46" spans="2:25" s="1" customFormat="1" ht="3.75" customHeight="1">
      <c r="B46" s="89"/>
      <c r="C46" s="77"/>
      <c r="D46" s="80"/>
      <c r="E46" s="79"/>
      <c r="F46" s="80"/>
      <c r="G46" s="53"/>
      <c r="H46" s="80"/>
      <c r="I46" s="89"/>
      <c r="L46" s="81"/>
      <c r="M46" s="81"/>
      <c r="N46" s="81"/>
      <c r="O46" s="81"/>
      <c r="P46" s="14"/>
      <c r="T46" s="48"/>
      <c r="U46" s="101"/>
      <c r="V46" s="48"/>
      <c r="W46" s="84"/>
      <c r="X46" s="84"/>
      <c r="Y46" s="84"/>
    </row>
    <row r="47" spans="2:25" s="1" customFormat="1" ht="14.25" customHeight="1">
      <c r="B47" s="89"/>
      <c r="C47" s="61" t="s">
        <v>46</v>
      </c>
      <c r="D47" s="85">
        <v>45632.88</v>
      </c>
      <c r="E47" s="105">
        <v>0</v>
      </c>
      <c r="F47" s="85">
        <f>D47+E47</f>
        <v>45632.88</v>
      </c>
      <c r="G47" s="64" t="s">
        <v>32</v>
      </c>
      <c r="H47" s="62">
        <v>45633</v>
      </c>
      <c r="I47" s="89"/>
      <c r="L47" s="76"/>
      <c r="M47" s="81"/>
      <c r="N47" s="81"/>
      <c r="O47" s="81"/>
      <c r="P47" s="14"/>
      <c r="U47" s="106"/>
      <c r="W47" s="14"/>
      <c r="X47" s="14"/>
      <c r="Y47" s="14"/>
    </row>
    <row r="48" spans="2:25" s="1" customFormat="1" ht="3.75" customHeight="1">
      <c r="B48" s="89"/>
      <c r="C48" s="77"/>
      <c r="D48" s="80"/>
      <c r="E48" s="79"/>
      <c r="F48" s="80"/>
      <c r="G48" s="53"/>
      <c r="H48" s="80"/>
      <c r="I48" s="89"/>
      <c r="L48" s="81"/>
      <c r="M48" s="81"/>
      <c r="N48" s="81"/>
      <c r="O48" s="81"/>
      <c r="P48" s="14"/>
      <c r="U48" s="106"/>
      <c r="W48" s="14"/>
      <c r="X48" s="14"/>
      <c r="Y48" s="14"/>
    </row>
    <row r="49" spans="2:25" s="1" customFormat="1" ht="14.25" customHeight="1">
      <c r="B49" s="89"/>
      <c r="C49" s="61" t="s">
        <v>47</v>
      </c>
      <c r="D49" s="85">
        <v>55442</v>
      </c>
      <c r="E49" s="105">
        <v>0</v>
      </c>
      <c r="F49" s="85">
        <f>D49+E49</f>
        <v>55442</v>
      </c>
      <c r="G49" s="64" t="s">
        <v>48</v>
      </c>
      <c r="H49" s="62">
        <v>55442</v>
      </c>
      <c r="I49" s="89"/>
      <c r="L49" s="76"/>
      <c r="M49" s="76"/>
      <c r="N49" s="76"/>
      <c r="O49" s="76"/>
      <c r="P49" s="14"/>
      <c r="U49" s="106"/>
      <c r="W49" s="14"/>
      <c r="X49" s="14"/>
      <c r="Y49" s="14"/>
    </row>
    <row r="50" spans="2:25" s="1" customFormat="1" ht="3.75" customHeight="1">
      <c r="B50" s="89"/>
      <c r="C50" s="77"/>
      <c r="D50" s="80"/>
      <c r="E50" s="79"/>
      <c r="F50" s="80"/>
      <c r="G50" s="53"/>
      <c r="H50" s="80"/>
      <c r="I50" s="89"/>
      <c r="L50" s="81"/>
      <c r="M50" s="81"/>
      <c r="N50" s="81"/>
      <c r="O50" s="81"/>
      <c r="P50" s="14"/>
      <c r="U50" s="106"/>
      <c r="W50" s="14"/>
      <c r="X50" s="14"/>
      <c r="Y50" s="14"/>
    </row>
    <row r="51" spans="2:25" s="1" customFormat="1" ht="14.25" customHeight="1">
      <c r="B51" s="89"/>
      <c r="C51" s="61" t="s">
        <v>49</v>
      </c>
      <c r="D51" s="85">
        <v>52579.87</v>
      </c>
      <c r="E51" s="105">
        <v>0</v>
      </c>
      <c r="F51" s="85">
        <f>D51+E51</f>
        <v>52579.87</v>
      </c>
      <c r="G51" s="64" t="s">
        <v>50</v>
      </c>
      <c r="H51" s="85">
        <v>52579.87</v>
      </c>
      <c r="I51" s="89"/>
      <c r="L51" s="76"/>
      <c r="M51" s="76"/>
      <c r="N51" s="76"/>
      <c r="O51" s="76"/>
      <c r="P51" s="14"/>
      <c r="U51" s="106"/>
      <c r="W51" s="14"/>
      <c r="X51" s="14"/>
      <c r="Y51" s="14"/>
    </row>
    <row r="52" spans="2:25" s="1" customFormat="1" ht="4.5" customHeight="1">
      <c r="B52" s="89"/>
      <c r="C52" s="77"/>
      <c r="D52" s="107"/>
      <c r="E52" s="108"/>
      <c r="F52" s="107"/>
      <c r="G52" s="53"/>
      <c r="H52" s="107"/>
      <c r="I52" s="89"/>
      <c r="L52" s="81"/>
      <c r="M52" s="81"/>
      <c r="N52" s="81"/>
      <c r="O52" s="81"/>
      <c r="P52" s="14"/>
      <c r="U52" s="106"/>
      <c r="W52" s="14"/>
      <c r="X52" s="14"/>
      <c r="Y52" s="14"/>
    </row>
    <row r="53" spans="2:25" s="1" customFormat="1" ht="14.25" customHeight="1">
      <c r="B53" s="89"/>
      <c r="C53" s="61" t="s">
        <v>51</v>
      </c>
      <c r="D53" s="85">
        <v>3948000</v>
      </c>
      <c r="E53" s="105">
        <v>0</v>
      </c>
      <c r="F53" s="85">
        <v>184887.47</v>
      </c>
      <c r="G53" s="64" t="s">
        <v>52</v>
      </c>
      <c r="H53" s="75" t="s">
        <v>22</v>
      </c>
      <c r="I53" s="89"/>
      <c r="L53" s="76"/>
      <c r="M53" s="76"/>
      <c r="N53" s="76"/>
      <c r="O53" s="76"/>
      <c r="P53" s="14"/>
      <c r="U53" s="106"/>
      <c r="W53" s="14"/>
      <c r="X53" s="14"/>
      <c r="Y53" s="14"/>
    </row>
    <row r="54" spans="2:25" s="1" customFormat="1" ht="5.25" customHeight="1">
      <c r="B54" s="89"/>
      <c r="C54" s="77"/>
      <c r="D54" s="107"/>
      <c r="E54" s="108"/>
      <c r="F54" s="107"/>
      <c r="G54" s="53"/>
      <c r="H54" s="107"/>
      <c r="L54" s="81"/>
      <c r="M54" s="81"/>
      <c r="N54" s="81"/>
      <c r="O54" s="81"/>
      <c r="P54" s="14"/>
      <c r="U54" s="106"/>
      <c r="W54" s="14"/>
      <c r="X54" s="14"/>
      <c r="Y54" s="14"/>
    </row>
    <row r="55" spans="2:25" s="1" customFormat="1" ht="15" customHeight="1">
      <c r="B55" s="89"/>
      <c r="C55" s="71" t="s">
        <v>53</v>
      </c>
      <c r="D55" s="82">
        <v>400000</v>
      </c>
      <c r="E55" s="109">
        <v>0</v>
      </c>
      <c r="F55" s="82">
        <f>D55+E55</f>
        <v>400000</v>
      </c>
      <c r="G55" s="36" t="s">
        <v>44</v>
      </c>
      <c r="H55" s="75" t="s">
        <v>27</v>
      </c>
      <c r="L55" s="76"/>
      <c r="M55" s="76"/>
      <c r="N55" s="76"/>
      <c r="O55" s="76"/>
      <c r="P55" s="14"/>
      <c r="T55" s="14"/>
      <c r="V55" s="110"/>
      <c r="W55" s="110"/>
    </row>
    <row r="56" spans="2:25" s="1" customFormat="1" ht="3.75" customHeight="1">
      <c r="B56" s="89"/>
      <c r="C56" s="111"/>
      <c r="D56" s="112"/>
      <c r="E56" s="113"/>
      <c r="F56" s="112"/>
      <c r="G56" s="53"/>
      <c r="H56" s="112"/>
      <c r="L56" s="54"/>
      <c r="M56" s="54"/>
      <c r="N56" s="54"/>
      <c r="O56" s="114"/>
      <c r="P56" s="14"/>
      <c r="T56" s="14"/>
      <c r="U56" s="14"/>
      <c r="V56" s="110"/>
      <c r="W56" s="110"/>
    </row>
    <row r="57" spans="2:25" s="1" customFormat="1" ht="15" customHeight="1">
      <c r="B57" s="89"/>
      <c r="C57" s="71" t="s">
        <v>54</v>
      </c>
      <c r="D57" s="82">
        <v>150000</v>
      </c>
      <c r="E57" s="109">
        <v>0</v>
      </c>
      <c r="F57" s="82">
        <v>200000</v>
      </c>
      <c r="G57" s="36" t="s">
        <v>44</v>
      </c>
      <c r="H57" s="87" t="s">
        <v>30</v>
      </c>
      <c r="I57" s="89"/>
      <c r="L57" s="76"/>
      <c r="M57" s="76"/>
      <c r="N57" s="76"/>
      <c r="O57" s="76"/>
      <c r="P57" s="14"/>
      <c r="T57" s="14"/>
      <c r="V57" s="110"/>
      <c r="W57" s="110"/>
    </row>
    <row r="58" spans="2:25" s="1" customFormat="1" ht="3.75" customHeight="1">
      <c r="B58" s="89"/>
      <c r="C58" s="111"/>
      <c r="D58" s="112"/>
      <c r="E58" s="113"/>
      <c r="F58" s="112"/>
      <c r="G58" s="53"/>
      <c r="H58" s="112"/>
      <c r="I58" s="89"/>
      <c r="L58" s="54"/>
      <c r="M58" s="54"/>
      <c r="N58" s="54"/>
      <c r="O58" s="114"/>
      <c r="P58" s="14"/>
      <c r="T58" s="14"/>
      <c r="U58" s="14"/>
      <c r="V58" s="110"/>
      <c r="W58" s="110"/>
    </row>
    <row r="59" spans="2:25" s="1" customFormat="1" ht="15" customHeight="1">
      <c r="B59" s="89"/>
      <c r="C59" s="61" t="s">
        <v>55</v>
      </c>
      <c r="D59" s="85">
        <v>222350.99</v>
      </c>
      <c r="E59" s="105">
        <v>0</v>
      </c>
      <c r="F59" s="85">
        <v>222000</v>
      </c>
      <c r="G59" s="64" t="s">
        <v>56</v>
      </c>
      <c r="H59" s="85">
        <v>221389.78</v>
      </c>
      <c r="I59" s="89"/>
      <c r="L59" s="76"/>
      <c r="M59" s="76"/>
      <c r="N59" s="76"/>
      <c r="O59" s="76"/>
      <c r="P59" s="14"/>
      <c r="T59" s="14"/>
      <c r="V59" s="110"/>
      <c r="W59" s="110"/>
    </row>
    <row r="60" spans="2:25" s="1" customFormat="1" ht="3.75" customHeight="1">
      <c r="B60" s="89"/>
      <c r="C60" s="111"/>
      <c r="D60" s="112"/>
      <c r="E60" s="113"/>
      <c r="F60" s="112"/>
      <c r="G60" s="53"/>
      <c r="H60" s="112"/>
      <c r="I60" s="89"/>
      <c r="L60" s="54"/>
      <c r="M60" s="54"/>
      <c r="N60" s="54"/>
      <c r="O60" s="114"/>
      <c r="P60" s="14"/>
      <c r="T60" s="14"/>
      <c r="U60" s="14"/>
      <c r="V60" s="110"/>
      <c r="W60" s="110"/>
    </row>
    <row r="61" spans="2:25" s="1" customFormat="1" ht="15" customHeight="1">
      <c r="B61" s="89"/>
      <c r="C61" s="61" t="s">
        <v>57</v>
      </c>
      <c r="D61" s="85">
        <v>360000</v>
      </c>
      <c r="E61" s="105">
        <v>0</v>
      </c>
      <c r="F61" s="85">
        <f>D61+E61</f>
        <v>360000</v>
      </c>
      <c r="G61" s="64" t="s">
        <v>50</v>
      </c>
      <c r="H61" s="85">
        <v>360000</v>
      </c>
      <c r="I61" s="89"/>
      <c r="L61" s="76"/>
      <c r="M61" s="76"/>
      <c r="N61" s="76"/>
      <c r="O61" s="76"/>
      <c r="P61" s="14"/>
      <c r="T61" s="14"/>
      <c r="V61" s="110"/>
      <c r="W61" s="110"/>
    </row>
    <row r="62" spans="2:25" s="1" customFormat="1" ht="3.75" customHeight="1">
      <c r="B62" s="89"/>
      <c r="C62" s="111"/>
      <c r="D62" s="112"/>
      <c r="E62" s="113"/>
      <c r="F62" s="112"/>
      <c r="G62" s="53"/>
      <c r="H62" s="112"/>
      <c r="I62" s="89"/>
      <c r="L62" s="54"/>
      <c r="M62" s="54"/>
      <c r="N62" s="54"/>
      <c r="O62" s="114"/>
      <c r="P62" s="14"/>
      <c r="T62" s="14"/>
      <c r="U62" s="14"/>
      <c r="V62" s="110"/>
      <c r="W62" s="110"/>
    </row>
    <row r="63" spans="2:25" s="1" customFormat="1" ht="15" customHeight="1">
      <c r="B63" s="89"/>
      <c r="C63" s="61" t="s">
        <v>58</v>
      </c>
      <c r="D63" s="85">
        <v>135211.20000000001</v>
      </c>
      <c r="E63" s="105">
        <v>0</v>
      </c>
      <c r="F63" s="85">
        <v>135120.51</v>
      </c>
      <c r="G63" s="64" t="s">
        <v>56</v>
      </c>
      <c r="H63" s="85">
        <v>135211.20000000001</v>
      </c>
      <c r="I63" s="89"/>
      <c r="L63" s="76"/>
      <c r="M63" s="76"/>
      <c r="N63" s="76"/>
      <c r="O63" s="76"/>
      <c r="P63" s="14"/>
      <c r="T63" s="14"/>
      <c r="V63" s="110"/>
      <c r="W63" s="110"/>
    </row>
    <row r="64" spans="2:25" s="1" customFormat="1" ht="3.75" customHeight="1">
      <c r="B64" s="89"/>
      <c r="C64" s="111"/>
      <c r="D64" s="112"/>
      <c r="E64" s="113"/>
      <c r="F64" s="112"/>
      <c r="G64" s="53"/>
      <c r="H64" s="112"/>
      <c r="I64" s="89"/>
      <c r="L64" s="54"/>
      <c r="M64" s="54"/>
      <c r="N64" s="54"/>
      <c r="O64" s="114"/>
      <c r="P64" s="14"/>
      <c r="T64" s="14"/>
      <c r="U64" s="14"/>
      <c r="V64" s="110"/>
      <c r="W64" s="110"/>
    </row>
    <row r="65" spans="2:23" s="1" customFormat="1" ht="15" customHeight="1">
      <c r="B65" s="89"/>
      <c r="C65" s="61" t="s">
        <v>59</v>
      </c>
      <c r="D65" s="85">
        <v>158000</v>
      </c>
      <c r="E65" s="105">
        <v>0</v>
      </c>
      <c r="F65" s="85">
        <v>158373.93</v>
      </c>
      <c r="G65" s="64" t="s">
        <v>56</v>
      </c>
      <c r="H65" s="85">
        <v>158000</v>
      </c>
      <c r="I65" s="89"/>
      <c r="L65" s="76"/>
      <c r="M65" s="76"/>
      <c r="N65" s="76"/>
      <c r="O65" s="76"/>
      <c r="P65" s="14"/>
      <c r="T65" s="14"/>
      <c r="V65" s="110"/>
      <c r="W65" s="110"/>
    </row>
    <row r="66" spans="2:23" s="1" customFormat="1" ht="5.25" customHeight="1">
      <c r="B66" s="89"/>
      <c r="C66" s="77"/>
      <c r="D66" s="107"/>
      <c r="E66" s="108"/>
      <c r="F66" s="107"/>
      <c r="G66" s="53"/>
      <c r="H66" s="107"/>
      <c r="I66" s="89"/>
      <c r="L66" s="81"/>
      <c r="M66" s="81"/>
      <c r="N66" s="81"/>
      <c r="O66" s="81"/>
      <c r="P66" s="14"/>
      <c r="T66" s="14"/>
      <c r="V66" s="110"/>
      <c r="W66" s="110"/>
    </row>
    <row r="67" spans="2:23" s="1" customFormat="1" ht="15" customHeight="1">
      <c r="B67" s="89"/>
      <c r="C67" s="71" t="s">
        <v>60</v>
      </c>
      <c r="D67" s="82">
        <v>130000</v>
      </c>
      <c r="E67" s="109">
        <v>0</v>
      </c>
      <c r="F67" s="82">
        <v>250000</v>
      </c>
      <c r="G67" s="36" t="s">
        <v>61</v>
      </c>
      <c r="H67" s="75" t="s">
        <v>27</v>
      </c>
      <c r="I67" s="89"/>
      <c r="L67" s="76"/>
      <c r="M67" s="76"/>
      <c r="N67" s="76"/>
      <c r="O67" s="76"/>
      <c r="P67" s="14"/>
      <c r="T67" s="14"/>
      <c r="V67" s="110"/>
      <c r="W67" s="110"/>
    </row>
    <row r="68" spans="2:23" s="1" customFormat="1" ht="5.25" customHeight="1">
      <c r="B68" s="89"/>
      <c r="C68" s="77"/>
      <c r="D68" s="107"/>
      <c r="E68" s="108"/>
      <c r="F68" s="107"/>
      <c r="G68" s="53"/>
      <c r="H68" s="107"/>
      <c r="I68" s="89"/>
      <c r="L68" s="81"/>
      <c r="M68" s="81"/>
      <c r="N68" s="81"/>
      <c r="O68" s="81"/>
      <c r="P68" s="14"/>
      <c r="T68" s="14"/>
      <c r="V68" s="110"/>
      <c r="W68" s="110"/>
    </row>
    <row r="69" spans="2:23" s="1" customFormat="1" ht="15" customHeight="1">
      <c r="B69" s="89"/>
      <c r="C69" s="71" t="s">
        <v>62</v>
      </c>
      <c r="D69" s="82">
        <v>200000</v>
      </c>
      <c r="E69" s="109">
        <v>0</v>
      </c>
      <c r="F69" s="82">
        <f>D69+E69</f>
        <v>200000</v>
      </c>
      <c r="G69" s="36" t="s">
        <v>61</v>
      </c>
      <c r="H69" s="75" t="s">
        <v>27</v>
      </c>
      <c r="I69" s="89"/>
      <c r="L69" s="76"/>
      <c r="M69" s="76"/>
      <c r="N69" s="76"/>
      <c r="O69" s="76"/>
      <c r="P69" s="14"/>
      <c r="T69" s="14"/>
      <c r="V69" s="110"/>
      <c r="W69" s="110"/>
    </row>
    <row r="70" spans="2:23" s="1" customFormat="1" ht="5.25" customHeight="1">
      <c r="B70" s="89"/>
      <c r="C70" s="115"/>
      <c r="D70" s="107"/>
      <c r="E70" s="108"/>
      <c r="F70" s="107"/>
      <c r="G70" s="53"/>
      <c r="H70" s="107"/>
      <c r="I70" s="89"/>
      <c r="L70" s="81"/>
      <c r="M70" s="81"/>
      <c r="N70" s="81"/>
      <c r="O70" s="81"/>
      <c r="P70" s="14"/>
      <c r="T70" s="14"/>
      <c r="V70" s="110"/>
      <c r="W70" s="110"/>
    </row>
    <row r="71" spans="2:23" s="1" customFormat="1" ht="34.5" customHeight="1">
      <c r="B71" s="89"/>
      <c r="C71" s="116" t="s">
        <v>63</v>
      </c>
      <c r="D71" s="82"/>
      <c r="E71" s="109"/>
      <c r="F71" s="82">
        <v>1600000</v>
      </c>
      <c r="G71" s="36" t="s">
        <v>64</v>
      </c>
      <c r="H71" s="117" t="s">
        <v>22</v>
      </c>
      <c r="I71" s="89"/>
      <c r="L71" s="81"/>
      <c r="M71" s="81"/>
      <c r="N71" s="81"/>
      <c r="O71" s="81"/>
      <c r="P71" s="14"/>
      <c r="T71" s="14"/>
      <c r="V71" s="110"/>
      <c r="W71" s="110"/>
    </row>
    <row r="72" spans="2:23" s="1" customFormat="1" ht="6.75" customHeight="1">
      <c r="B72" s="89"/>
      <c r="C72" s="116"/>
      <c r="D72" s="82"/>
      <c r="E72" s="109"/>
      <c r="F72" s="82"/>
      <c r="G72" s="36"/>
      <c r="H72" s="82"/>
      <c r="I72" s="89"/>
      <c r="L72" s="81"/>
      <c r="M72" s="81"/>
      <c r="N72" s="81"/>
      <c r="O72" s="81"/>
      <c r="P72" s="14"/>
      <c r="T72" s="14"/>
      <c r="V72" s="110"/>
      <c r="W72" s="110"/>
    </row>
    <row r="73" spans="2:23" s="1" customFormat="1" ht="25.5" customHeight="1">
      <c r="B73" s="89"/>
      <c r="C73" s="71" t="s">
        <v>65</v>
      </c>
      <c r="D73" s="82">
        <v>3948000</v>
      </c>
      <c r="E73" s="109">
        <v>0</v>
      </c>
      <c r="F73" s="82">
        <v>590000</v>
      </c>
      <c r="G73" s="36" t="s">
        <v>66</v>
      </c>
      <c r="H73" s="117" t="s">
        <v>22</v>
      </c>
      <c r="I73" s="89"/>
      <c r="L73" s="81"/>
      <c r="M73" s="81"/>
      <c r="N73" s="81"/>
      <c r="O73" s="81"/>
      <c r="P73" s="14"/>
      <c r="T73" s="14"/>
      <c r="V73" s="110"/>
      <c r="W73" s="110"/>
    </row>
    <row r="74" spans="2:23" s="1" customFormat="1" ht="3.75" customHeight="1">
      <c r="B74" s="89"/>
      <c r="C74" s="115"/>
      <c r="D74" s="107"/>
      <c r="E74" s="108"/>
      <c r="F74" s="107"/>
      <c r="G74" s="53"/>
      <c r="H74" s="107"/>
      <c r="I74" s="89"/>
      <c r="L74" s="81"/>
      <c r="M74" s="81"/>
      <c r="N74" s="81"/>
      <c r="O74" s="81"/>
      <c r="P74" s="14"/>
      <c r="T74" s="14"/>
      <c r="V74" s="110"/>
      <c r="W74" s="110"/>
    </row>
    <row r="75" spans="2:23" s="1" customFormat="1" ht="25.5" customHeight="1">
      <c r="B75" s="89"/>
      <c r="C75" s="116" t="s">
        <v>67</v>
      </c>
      <c r="D75" s="82"/>
      <c r="E75" s="109"/>
      <c r="F75" s="82">
        <v>600000</v>
      </c>
      <c r="G75" s="36" t="s">
        <v>66</v>
      </c>
      <c r="H75" s="117" t="s">
        <v>22</v>
      </c>
      <c r="I75" s="89"/>
      <c r="L75" s="81"/>
      <c r="M75" s="81"/>
      <c r="N75" s="81"/>
      <c r="O75" s="81"/>
      <c r="P75" s="14"/>
      <c r="T75" s="14"/>
      <c r="V75" s="110"/>
      <c r="W75" s="110"/>
    </row>
    <row r="76" spans="2:23" s="1" customFormat="1" ht="3.75" customHeight="1">
      <c r="B76" s="89"/>
      <c r="C76" s="115"/>
      <c r="D76" s="107"/>
      <c r="E76" s="108"/>
      <c r="F76" s="107"/>
      <c r="G76" s="53"/>
      <c r="H76" s="107"/>
      <c r="I76" s="89"/>
      <c r="L76" s="81"/>
      <c r="M76" s="81"/>
      <c r="N76" s="81"/>
      <c r="O76" s="81"/>
      <c r="P76" s="14"/>
      <c r="T76" s="14"/>
      <c r="V76" s="110"/>
      <c r="W76" s="110"/>
    </row>
    <row r="77" spans="2:23" s="1" customFormat="1" ht="25.5" customHeight="1">
      <c r="B77" s="89"/>
      <c r="C77" s="116" t="s">
        <v>68</v>
      </c>
      <c r="D77" s="82"/>
      <c r="E77" s="109"/>
      <c r="F77" s="82">
        <v>30000</v>
      </c>
      <c r="G77" s="36" t="s">
        <v>66</v>
      </c>
      <c r="H77" s="117" t="s">
        <v>22</v>
      </c>
      <c r="I77" s="89"/>
      <c r="L77" s="81"/>
      <c r="M77" s="81"/>
      <c r="N77" s="81"/>
      <c r="O77" s="81"/>
      <c r="P77" s="14"/>
      <c r="T77" s="14"/>
      <c r="V77" s="110"/>
      <c r="W77" s="110"/>
    </row>
    <row r="78" spans="2:23" s="1" customFormat="1" ht="3.75" customHeight="1">
      <c r="B78" s="89"/>
      <c r="C78" s="115"/>
      <c r="D78" s="107"/>
      <c r="E78" s="108"/>
      <c r="F78" s="107"/>
      <c r="G78" s="53"/>
      <c r="H78" s="107"/>
      <c r="I78" s="89"/>
      <c r="L78" s="81"/>
      <c r="M78" s="81"/>
      <c r="N78" s="81"/>
      <c r="O78" s="81"/>
      <c r="P78" s="14"/>
      <c r="T78" s="14"/>
      <c r="V78" s="110"/>
      <c r="W78" s="110"/>
    </row>
    <row r="79" spans="2:23" s="1" customFormat="1" ht="25.5" customHeight="1">
      <c r="B79" s="89"/>
      <c r="C79" s="116" t="s">
        <v>69</v>
      </c>
      <c r="D79" s="82"/>
      <c r="E79" s="109"/>
      <c r="F79" s="82">
        <v>90000</v>
      </c>
      <c r="G79" s="36" t="s">
        <v>70</v>
      </c>
      <c r="H79" s="117" t="s">
        <v>22</v>
      </c>
      <c r="I79" s="89"/>
      <c r="L79" s="81"/>
      <c r="M79" s="81"/>
      <c r="N79" s="81"/>
      <c r="O79" s="81"/>
      <c r="P79" s="14"/>
      <c r="T79" s="14"/>
      <c r="V79" s="110"/>
      <c r="W79" s="110"/>
    </row>
    <row r="80" spans="2:23" s="1" customFormat="1" ht="3.75" customHeight="1">
      <c r="B80" s="89"/>
      <c r="C80" s="115"/>
      <c r="D80" s="107"/>
      <c r="E80" s="108"/>
      <c r="F80" s="107"/>
      <c r="G80" s="53"/>
      <c r="H80" s="107"/>
      <c r="I80" s="89"/>
      <c r="L80" s="81"/>
      <c r="M80" s="81"/>
      <c r="N80" s="81"/>
      <c r="O80" s="81"/>
      <c r="P80" s="14"/>
      <c r="T80" s="14"/>
      <c r="V80" s="110"/>
      <c r="W80" s="110"/>
    </row>
    <row r="81" spans="2:25" s="1" customFormat="1" ht="25.5" customHeight="1">
      <c r="B81" s="89"/>
      <c r="C81" s="118" t="s">
        <v>71</v>
      </c>
      <c r="D81" s="119"/>
      <c r="E81" s="63"/>
      <c r="F81" s="119">
        <v>127111.5</v>
      </c>
      <c r="G81" s="64" t="s">
        <v>72</v>
      </c>
      <c r="H81" s="117" t="s">
        <v>22</v>
      </c>
      <c r="I81" s="89"/>
      <c r="L81" s="81"/>
      <c r="M81" s="81"/>
      <c r="N81" s="81"/>
      <c r="O81" s="81"/>
      <c r="P81" s="14"/>
      <c r="T81" s="14"/>
      <c r="V81" s="110"/>
      <c r="W81" s="110"/>
    </row>
    <row r="82" spans="2:25" s="120" customFormat="1" ht="3.75" customHeight="1">
      <c r="B82" s="89"/>
      <c r="C82" s="121"/>
      <c r="D82" s="122"/>
      <c r="E82" s="123"/>
      <c r="F82" s="122"/>
      <c r="G82" s="124"/>
      <c r="H82" s="125"/>
      <c r="L82" s="126"/>
      <c r="M82" s="126"/>
      <c r="N82" s="126"/>
      <c r="O82" s="126"/>
      <c r="P82" s="127"/>
      <c r="T82" s="127"/>
      <c r="V82" s="127"/>
      <c r="W82" s="127"/>
    </row>
    <row r="83" spans="2:25" s="1" customFormat="1" ht="25.5" customHeight="1">
      <c r="B83" s="89"/>
      <c r="C83" s="116" t="s">
        <v>73</v>
      </c>
      <c r="D83" s="82"/>
      <c r="E83" s="109"/>
      <c r="F83" s="82">
        <v>60000</v>
      </c>
      <c r="G83" s="36" t="s">
        <v>61</v>
      </c>
      <c r="H83" s="117" t="s">
        <v>22</v>
      </c>
      <c r="I83" s="89"/>
      <c r="L83" s="81"/>
      <c r="M83" s="81"/>
      <c r="N83" s="81"/>
      <c r="O83" s="81"/>
      <c r="P83" s="14"/>
      <c r="T83" s="14"/>
      <c r="V83" s="110"/>
      <c r="W83" s="110"/>
    </row>
    <row r="84" spans="2:25" s="1" customFormat="1" ht="6" customHeight="1">
      <c r="B84" s="89"/>
      <c r="C84" s="116"/>
      <c r="D84" s="82"/>
      <c r="E84" s="109"/>
      <c r="F84" s="82"/>
      <c r="G84" s="36"/>
      <c r="H84" s="82"/>
      <c r="I84" s="89"/>
      <c r="L84" s="81"/>
      <c r="M84" s="81"/>
      <c r="N84" s="81"/>
      <c r="O84" s="81"/>
      <c r="P84" s="14"/>
      <c r="T84" s="14"/>
      <c r="V84" s="110"/>
      <c r="W84" s="110"/>
    </row>
    <row r="85" spans="2:25" s="1" customFormat="1" ht="20.25" customHeight="1">
      <c r="B85" s="89"/>
      <c r="C85" s="128" t="s">
        <v>74</v>
      </c>
      <c r="D85" s="82">
        <f>203139+67000</f>
        <v>270139</v>
      </c>
      <c r="E85" s="83">
        <v>0</v>
      </c>
      <c r="F85" s="82">
        <v>40000</v>
      </c>
      <c r="G85" s="36" t="s">
        <v>75</v>
      </c>
      <c r="H85" s="129" t="s">
        <v>30</v>
      </c>
      <c r="I85" s="89"/>
      <c r="L85" s="76"/>
      <c r="M85" s="76"/>
      <c r="N85" s="76"/>
      <c r="O85" s="76"/>
      <c r="P85" s="14"/>
      <c r="T85" s="14"/>
      <c r="V85" s="110"/>
      <c r="W85" s="110"/>
    </row>
    <row r="86" spans="2:25" s="1" customFormat="1" ht="6" customHeight="1">
      <c r="B86" s="89"/>
      <c r="C86" s="116"/>
      <c r="D86" s="82"/>
      <c r="E86" s="109"/>
      <c r="F86" s="82"/>
      <c r="G86" s="36"/>
      <c r="H86" s="82"/>
      <c r="I86" s="89"/>
      <c r="L86" s="81"/>
      <c r="M86" s="81"/>
      <c r="N86" s="81"/>
      <c r="O86" s="81"/>
      <c r="P86" s="14"/>
      <c r="T86" s="14"/>
      <c r="V86" s="110"/>
      <c r="W86" s="110"/>
    </row>
    <row r="87" spans="2:25" s="1" customFormat="1" ht="20.25" customHeight="1">
      <c r="B87" s="89"/>
      <c r="C87" s="128" t="s">
        <v>76</v>
      </c>
      <c r="D87" s="82">
        <f>203139+67000</f>
        <v>270139</v>
      </c>
      <c r="E87" s="83">
        <v>0</v>
      </c>
      <c r="F87" s="82">
        <f>2847000+5906000-F75-F73-F71-F69-F67-F65-F63-F61-F59-F57-F55-F53-F51-F49-F47-F45-F43-F41-F77-F79-F81-F83-F85</f>
        <v>983545.77000000025</v>
      </c>
      <c r="G87" s="36" t="s">
        <v>37</v>
      </c>
      <c r="H87" s="129" t="s">
        <v>30</v>
      </c>
      <c r="I87" s="89"/>
      <c r="L87" s="76"/>
      <c r="M87" s="76"/>
      <c r="N87" s="76"/>
      <c r="O87" s="76"/>
      <c r="P87" s="14"/>
      <c r="T87" s="14"/>
      <c r="V87" s="110"/>
      <c r="W87" s="110"/>
    </row>
    <row r="88" spans="2:25" s="1" customFormat="1" ht="3.75" customHeight="1">
      <c r="B88" s="89"/>
      <c r="C88" s="49"/>
      <c r="D88" s="112"/>
      <c r="E88" s="113"/>
      <c r="F88" s="112"/>
      <c r="G88" s="53"/>
      <c r="H88" s="112"/>
      <c r="L88" s="54"/>
      <c r="M88" s="54"/>
      <c r="N88" s="54"/>
      <c r="O88" s="114"/>
      <c r="P88" s="14"/>
      <c r="T88" s="14"/>
      <c r="U88" s="14"/>
      <c r="V88" s="110"/>
      <c r="W88" s="110"/>
    </row>
    <row r="89" spans="2:25" s="1" customFormat="1" ht="18" customHeight="1">
      <c r="B89" s="89"/>
      <c r="C89" s="43" t="s">
        <v>77</v>
      </c>
      <c r="D89" s="44">
        <v>6255000</v>
      </c>
      <c r="E89" s="45">
        <v>0</v>
      </c>
      <c r="F89" s="44">
        <v>3255000</v>
      </c>
      <c r="G89" s="36"/>
      <c r="H89" s="130" t="s">
        <v>78</v>
      </c>
      <c r="L89" s="46"/>
      <c r="M89" s="46"/>
      <c r="N89" s="46"/>
      <c r="O89" s="131"/>
      <c r="P89" s="93"/>
      <c r="U89" s="106"/>
      <c r="V89" s="14"/>
      <c r="W89" s="14"/>
      <c r="X89" s="14"/>
      <c r="Y89" s="14"/>
    </row>
    <row r="90" spans="2:25" s="1" customFormat="1" ht="18" customHeight="1">
      <c r="B90" s="89"/>
      <c r="C90" s="132" t="s">
        <v>79</v>
      </c>
      <c r="D90" s="44"/>
      <c r="E90" s="45"/>
      <c r="F90" s="44"/>
      <c r="G90" s="36"/>
      <c r="H90" s="44"/>
      <c r="L90" s="133"/>
      <c r="M90" s="133"/>
      <c r="N90" s="133"/>
      <c r="O90" s="131"/>
      <c r="P90" s="93"/>
      <c r="U90" s="106"/>
      <c r="V90" s="14"/>
      <c r="W90" s="14"/>
      <c r="X90" s="14"/>
      <c r="Y90" s="14"/>
    </row>
    <row r="91" spans="2:25" s="1" customFormat="1" ht="6" customHeight="1">
      <c r="B91" s="89"/>
      <c r="C91" s="134"/>
      <c r="D91" s="135"/>
      <c r="E91" s="136"/>
      <c r="F91" s="135"/>
      <c r="G91" s="53"/>
      <c r="H91" s="135"/>
      <c r="L91" s="133"/>
      <c r="M91" s="133"/>
      <c r="N91" s="133"/>
      <c r="O91" s="131"/>
      <c r="P91" s="93"/>
      <c r="U91" s="106"/>
      <c r="V91" s="14"/>
      <c r="W91" s="14"/>
      <c r="X91" s="14"/>
      <c r="Y91" s="14"/>
    </row>
    <row r="92" spans="2:25" s="1" customFormat="1" ht="33.75" customHeight="1">
      <c r="B92" s="89"/>
      <c r="C92" s="118" t="s">
        <v>80</v>
      </c>
      <c r="D92" s="119">
        <v>254724</v>
      </c>
      <c r="E92" s="63">
        <v>0</v>
      </c>
      <c r="F92" s="119">
        <v>224724</v>
      </c>
      <c r="G92" s="64" t="s">
        <v>17</v>
      </c>
      <c r="H92" s="137" t="s">
        <v>22</v>
      </c>
      <c r="L92" s="138"/>
      <c r="M92" s="138"/>
      <c r="N92" s="138"/>
      <c r="O92" s="138"/>
      <c r="P92" s="139"/>
      <c r="U92" s="106"/>
      <c r="V92" s="14"/>
      <c r="W92" s="14"/>
      <c r="X92" s="14"/>
      <c r="Y92" s="14"/>
    </row>
    <row r="93" spans="2:25" s="1" customFormat="1" ht="4.5" customHeight="1">
      <c r="B93" s="89"/>
      <c r="C93" s="140"/>
      <c r="D93" s="141"/>
      <c r="E93" s="142"/>
      <c r="F93" s="141"/>
      <c r="G93" s="53"/>
      <c r="H93" s="143"/>
      <c r="L93" s="138"/>
      <c r="M93" s="138"/>
      <c r="N93" s="138"/>
      <c r="O93" s="138"/>
      <c r="P93" s="139"/>
      <c r="U93" s="106"/>
      <c r="V93" s="14"/>
      <c r="W93" s="14"/>
      <c r="X93" s="14"/>
      <c r="Y93" s="14"/>
    </row>
    <row r="94" spans="2:25" s="1" customFormat="1" ht="51" customHeight="1">
      <c r="B94" s="89"/>
      <c r="C94" s="144" t="s">
        <v>81</v>
      </c>
      <c r="D94" s="145"/>
      <c r="E94" s="73"/>
      <c r="F94" s="145">
        <v>109800</v>
      </c>
      <c r="G94" s="36" t="s">
        <v>82</v>
      </c>
      <c r="H94" s="143"/>
      <c r="L94" s="138"/>
      <c r="M94" s="138"/>
      <c r="N94" s="138"/>
      <c r="O94" s="138"/>
      <c r="P94" s="139"/>
      <c r="U94" s="106"/>
      <c r="V94" s="14"/>
      <c r="W94" s="14"/>
      <c r="X94" s="14"/>
      <c r="Y94" s="14"/>
    </row>
    <row r="95" spans="2:25" s="1" customFormat="1" ht="6" customHeight="1">
      <c r="B95" s="89"/>
      <c r="C95" s="144"/>
      <c r="D95" s="145"/>
      <c r="E95" s="73"/>
      <c r="F95" s="145"/>
      <c r="G95" s="36"/>
      <c r="H95" s="143"/>
      <c r="L95" s="138"/>
      <c r="M95" s="138"/>
      <c r="N95" s="138"/>
      <c r="O95" s="138"/>
      <c r="P95" s="139"/>
      <c r="U95" s="106"/>
      <c r="V95" s="14"/>
      <c r="W95" s="14"/>
      <c r="X95" s="14"/>
      <c r="Y95" s="14"/>
    </row>
    <row r="96" spans="2:25" s="1" customFormat="1" ht="18" customHeight="1">
      <c r="B96" s="89"/>
      <c r="C96" s="144" t="s">
        <v>83</v>
      </c>
      <c r="D96" s="145">
        <v>6000276</v>
      </c>
      <c r="E96" s="73">
        <v>0</v>
      </c>
      <c r="F96" s="145">
        <v>2920476</v>
      </c>
      <c r="G96" s="36" t="s">
        <v>82</v>
      </c>
      <c r="H96" s="87" t="s">
        <v>30</v>
      </c>
      <c r="L96" s="138"/>
      <c r="M96" s="138"/>
      <c r="N96" s="138"/>
      <c r="O96" s="138"/>
      <c r="P96" s="139"/>
      <c r="U96" s="106"/>
      <c r="V96" s="14"/>
      <c r="W96" s="14"/>
      <c r="X96" s="14"/>
      <c r="Y96" s="14"/>
    </row>
    <row r="97" spans="2:25" s="1" customFormat="1" ht="3.75" customHeight="1">
      <c r="B97" s="89"/>
      <c r="C97" s="146"/>
      <c r="D97" s="52"/>
      <c r="E97" s="147"/>
      <c r="F97" s="52"/>
      <c r="G97" s="53"/>
      <c r="H97" s="52"/>
      <c r="L97" s="54"/>
      <c r="M97" s="54"/>
      <c r="N97" s="54"/>
      <c r="O97" s="54"/>
      <c r="P97" s="14"/>
      <c r="U97" s="106"/>
      <c r="V97" s="14"/>
      <c r="W97" s="14"/>
      <c r="X97" s="14"/>
      <c r="Y97" s="14"/>
    </row>
    <row r="98" spans="2:25" s="1" customFormat="1" ht="36.75" customHeight="1">
      <c r="B98" s="89"/>
      <c r="C98" s="43" t="s">
        <v>84</v>
      </c>
      <c r="D98" s="44">
        <f>SUM(D101:D107)</f>
        <v>3980560</v>
      </c>
      <c r="E98" s="45">
        <f>SUM(E101:E107)</f>
        <v>0</v>
      </c>
      <c r="F98" s="44">
        <f>SUM(F101:F107)</f>
        <v>3800000</v>
      </c>
      <c r="G98" s="36"/>
      <c r="H98" s="148" t="s">
        <v>22</v>
      </c>
      <c r="L98" s="46"/>
      <c r="M98" s="46"/>
      <c r="N98" s="46"/>
      <c r="O98" s="46"/>
      <c r="P98" s="46"/>
      <c r="U98" s="106"/>
      <c r="V98" s="14"/>
      <c r="W98" s="14"/>
      <c r="X98" s="14"/>
      <c r="Y98" s="14"/>
    </row>
    <row r="99" spans="2:25" s="1" customFormat="1" ht="18.75" customHeight="1">
      <c r="B99" s="89"/>
      <c r="C99" s="132" t="s">
        <v>79</v>
      </c>
      <c r="D99" s="135"/>
      <c r="E99" s="136"/>
      <c r="F99" s="44"/>
      <c r="G99" s="36"/>
      <c r="H99" s="149"/>
      <c r="L99" s="46"/>
      <c r="M99" s="46"/>
      <c r="N99" s="46"/>
      <c r="O99" s="46"/>
      <c r="P99" s="46"/>
      <c r="U99" s="106"/>
      <c r="V99" s="14"/>
      <c r="W99" s="14"/>
      <c r="X99" s="14"/>
      <c r="Y99" s="14"/>
    </row>
    <row r="100" spans="2:25" s="1" customFormat="1" ht="6.75" customHeight="1">
      <c r="B100" s="89"/>
      <c r="C100" s="146"/>
      <c r="D100" s="52"/>
      <c r="E100" s="147"/>
      <c r="F100" s="52"/>
      <c r="G100" s="53"/>
      <c r="H100" s="52"/>
      <c r="L100" s="54"/>
      <c r="M100" s="54"/>
      <c r="N100" s="54"/>
      <c r="O100" s="54"/>
      <c r="P100" s="54"/>
      <c r="U100" s="106"/>
      <c r="V100" s="14"/>
      <c r="W100" s="14"/>
      <c r="X100" s="14"/>
      <c r="Y100" s="14"/>
    </row>
    <row r="101" spans="2:25" s="1" customFormat="1" ht="36" customHeight="1">
      <c r="B101" s="89"/>
      <c r="C101" s="118" t="s">
        <v>85</v>
      </c>
      <c r="D101" s="150">
        <v>2866000</v>
      </c>
      <c r="E101" s="151">
        <v>0</v>
      </c>
      <c r="F101" s="150">
        <f>D101+E101</f>
        <v>2866000</v>
      </c>
      <c r="G101" s="64" t="s">
        <v>86</v>
      </c>
      <c r="H101" s="75" t="s">
        <v>22</v>
      </c>
      <c r="L101" s="54"/>
      <c r="M101" s="54"/>
      <c r="N101" s="54"/>
      <c r="O101" s="54"/>
      <c r="P101" s="54"/>
      <c r="U101" s="106"/>
      <c r="V101" s="14"/>
      <c r="W101" s="14"/>
      <c r="X101" s="14"/>
      <c r="Y101" s="14"/>
    </row>
    <row r="102" spans="2:25" s="1" customFormat="1" ht="3" customHeight="1">
      <c r="B102" s="89"/>
      <c r="C102" s="140"/>
      <c r="D102" s="52"/>
      <c r="E102" s="147"/>
      <c r="F102" s="52"/>
      <c r="G102" s="53"/>
      <c r="H102" s="52"/>
      <c r="L102" s="54"/>
      <c r="M102" s="54"/>
      <c r="N102" s="54"/>
      <c r="O102" s="54"/>
      <c r="P102" s="54"/>
      <c r="U102" s="106"/>
      <c r="V102" s="14"/>
      <c r="W102" s="14"/>
      <c r="X102" s="14"/>
      <c r="Y102" s="14"/>
    </row>
    <row r="103" spans="2:25" s="1" customFormat="1" ht="43.5" customHeight="1">
      <c r="B103" s="89"/>
      <c r="C103" s="118" t="s">
        <v>87</v>
      </c>
      <c r="D103" s="150">
        <v>15000</v>
      </c>
      <c r="E103" s="151">
        <v>0</v>
      </c>
      <c r="F103" s="150">
        <f>D103+E103</f>
        <v>15000</v>
      </c>
      <c r="G103" s="64" t="s">
        <v>86</v>
      </c>
      <c r="H103" s="75" t="s">
        <v>22</v>
      </c>
      <c r="I103" s="89"/>
      <c r="L103" s="54"/>
      <c r="M103" s="54"/>
      <c r="N103" s="54"/>
      <c r="O103" s="54"/>
      <c r="P103" s="54"/>
      <c r="U103" s="106"/>
      <c r="V103" s="14"/>
      <c r="W103" s="14"/>
      <c r="X103" s="14"/>
      <c r="Y103" s="14"/>
    </row>
    <row r="104" spans="2:25" s="1" customFormat="1" ht="5.25" customHeight="1">
      <c r="B104" s="89"/>
      <c r="C104" s="152"/>
      <c r="D104" s="52"/>
      <c r="E104" s="147"/>
      <c r="F104" s="52"/>
      <c r="G104" s="53"/>
      <c r="H104" s="52"/>
      <c r="I104" s="89"/>
      <c r="L104" s="54"/>
      <c r="M104" s="54"/>
      <c r="N104" s="54"/>
      <c r="O104" s="54"/>
      <c r="P104" s="54"/>
      <c r="U104" s="106"/>
      <c r="V104" s="14"/>
      <c r="W104" s="14"/>
      <c r="X104" s="14"/>
      <c r="Y104" s="14"/>
    </row>
    <row r="105" spans="2:25" s="1" customFormat="1" ht="45.75" customHeight="1">
      <c r="B105" s="89"/>
      <c r="C105" s="118" t="s">
        <v>88</v>
      </c>
      <c r="D105" s="150">
        <v>180560</v>
      </c>
      <c r="E105" s="151"/>
      <c r="F105" s="150">
        <v>180560</v>
      </c>
      <c r="G105" s="64" t="s">
        <v>89</v>
      </c>
      <c r="H105" s="52"/>
      <c r="I105" s="89"/>
      <c r="K105" s="3"/>
      <c r="L105" s="54"/>
      <c r="M105" s="54"/>
      <c r="N105" s="54"/>
      <c r="O105" s="54"/>
      <c r="P105" s="54"/>
      <c r="U105" s="106"/>
      <c r="V105" s="14"/>
      <c r="W105" s="14"/>
      <c r="X105" s="14"/>
      <c r="Y105" s="14"/>
    </row>
    <row r="106" spans="2:25" s="1" customFormat="1" ht="5.25" customHeight="1">
      <c r="B106" s="89"/>
      <c r="C106" s="152"/>
      <c r="D106" s="52"/>
      <c r="E106" s="147"/>
      <c r="F106" s="52"/>
      <c r="G106" s="53"/>
      <c r="H106" s="52"/>
      <c r="I106" s="89"/>
      <c r="L106" s="54"/>
      <c r="M106" s="54"/>
      <c r="N106" s="54"/>
      <c r="O106" s="54"/>
      <c r="P106" s="54"/>
      <c r="U106" s="106"/>
      <c r="V106" s="14"/>
      <c r="W106" s="14"/>
      <c r="X106" s="14"/>
      <c r="Y106" s="14"/>
    </row>
    <row r="107" spans="2:25" s="1" customFormat="1" ht="44.25" customHeight="1">
      <c r="B107" s="89"/>
      <c r="C107" s="144" t="s">
        <v>90</v>
      </c>
      <c r="D107" s="153">
        <v>919000</v>
      </c>
      <c r="E107" s="154">
        <v>0</v>
      </c>
      <c r="F107" s="153">
        <v>738440</v>
      </c>
      <c r="G107" s="36" t="s">
        <v>91</v>
      </c>
      <c r="H107" s="153"/>
      <c r="I107" s="89"/>
      <c r="J107" s="3">
        <f>3800000-F98</f>
        <v>0</v>
      </c>
      <c r="L107" s="54"/>
      <c r="M107" s="54"/>
      <c r="N107" s="54"/>
      <c r="O107" s="54"/>
      <c r="P107" s="54"/>
      <c r="U107" s="106"/>
      <c r="V107" s="14"/>
      <c r="W107" s="14"/>
      <c r="X107" s="14"/>
      <c r="Y107" s="14"/>
    </row>
    <row r="108" spans="2:25" s="1" customFormat="1" ht="6.75" customHeight="1">
      <c r="B108" s="89"/>
      <c r="C108" s="146"/>
      <c r="D108" s="52"/>
      <c r="E108" s="147"/>
      <c r="F108" s="52"/>
      <c r="G108" s="53"/>
      <c r="H108" s="52"/>
      <c r="I108" s="89"/>
      <c r="L108" s="54"/>
      <c r="M108" s="54"/>
      <c r="N108" s="54"/>
      <c r="O108" s="54"/>
      <c r="P108" s="54"/>
      <c r="U108" s="106"/>
      <c r="V108" s="14"/>
      <c r="W108" s="14"/>
      <c r="X108" s="14"/>
      <c r="Y108" s="14"/>
    </row>
    <row r="109" spans="2:25" s="1" customFormat="1" ht="53.25" customHeight="1">
      <c r="B109" s="89"/>
      <c r="C109" s="155" t="s">
        <v>92</v>
      </c>
      <c r="D109" s="156">
        <v>75000</v>
      </c>
      <c r="E109" s="157">
        <v>0</v>
      </c>
      <c r="F109" s="156">
        <f>D109+E109</f>
        <v>75000</v>
      </c>
      <c r="G109" s="64" t="s">
        <v>44</v>
      </c>
      <c r="H109" s="148" t="s">
        <v>22</v>
      </c>
      <c r="I109" s="89"/>
      <c r="L109" s="46"/>
      <c r="M109" s="46"/>
      <c r="N109" s="46"/>
      <c r="O109" s="46"/>
      <c r="P109" s="93"/>
      <c r="U109" s="106"/>
      <c r="V109" s="14"/>
      <c r="W109" s="14"/>
      <c r="X109" s="14"/>
      <c r="Y109" s="14"/>
    </row>
    <row r="110" spans="2:25" s="1" customFormat="1" ht="3.75" customHeight="1">
      <c r="B110" s="89"/>
      <c r="C110" s="158"/>
      <c r="D110" s="112"/>
      <c r="E110" s="159"/>
      <c r="F110" s="112"/>
      <c r="G110" s="53"/>
      <c r="H110" s="112"/>
      <c r="I110" s="89"/>
      <c r="L110" s="114"/>
      <c r="M110" s="114"/>
      <c r="N110" s="114"/>
      <c r="O110" s="14"/>
      <c r="P110" s="14"/>
      <c r="U110" s="106"/>
      <c r="V110" s="14"/>
      <c r="W110" s="14"/>
      <c r="X110" s="14"/>
      <c r="Y110" s="14"/>
    </row>
    <row r="111" spans="2:25" s="1" customFormat="1" ht="37.5" customHeight="1">
      <c r="B111" s="89"/>
      <c r="C111" s="43" t="s">
        <v>93</v>
      </c>
      <c r="D111" s="44">
        <v>2630000</v>
      </c>
      <c r="E111" s="45">
        <v>-310000</v>
      </c>
      <c r="F111" s="44">
        <f>D111+E111</f>
        <v>2320000</v>
      </c>
      <c r="G111" s="36"/>
      <c r="H111" s="148" t="s">
        <v>22</v>
      </c>
      <c r="I111" s="89"/>
      <c r="L111" s="46"/>
      <c r="M111" s="46"/>
      <c r="N111" s="46"/>
      <c r="O111" s="46"/>
      <c r="P111" s="46"/>
      <c r="U111" s="14"/>
      <c r="V111" s="14"/>
      <c r="W111" s="14"/>
      <c r="X111" s="14"/>
      <c r="Y111" s="14"/>
    </row>
    <row r="112" spans="2:25" s="1" customFormat="1" ht="19.5" customHeight="1">
      <c r="B112" s="89"/>
      <c r="C112" s="132" t="s">
        <v>79</v>
      </c>
      <c r="D112" s="44"/>
      <c r="E112" s="45"/>
      <c r="F112" s="44"/>
      <c r="G112" s="36"/>
      <c r="H112" s="149"/>
      <c r="I112" s="89"/>
      <c r="L112" s="46"/>
      <c r="M112" s="46"/>
      <c r="N112" s="46"/>
      <c r="O112" s="46"/>
      <c r="P112" s="46"/>
      <c r="U112" s="14"/>
      <c r="V112" s="14"/>
      <c r="W112" s="14"/>
      <c r="X112" s="14"/>
      <c r="Y112" s="14"/>
    </row>
    <row r="113" spans="2:25" s="1" customFormat="1" ht="6" customHeight="1">
      <c r="B113" s="89"/>
      <c r="C113" s="158"/>
      <c r="D113" s="112"/>
      <c r="E113" s="159"/>
      <c r="F113" s="112"/>
      <c r="G113" s="53"/>
      <c r="H113" s="112"/>
      <c r="I113" s="89"/>
      <c r="L113" s="114"/>
      <c r="M113" s="114"/>
      <c r="N113" s="114"/>
      <c r="O113" s="14"/>
      <c r="P113" s="14"/>
      <c r="U113" s="14"/>
      <c r="V113" s="14"/>
      <c r="W113" s="14"/>
      <c r="X113" s="14"/>
      <c r="Y113" s="14"/>
    </row>
    <row r="114" spans="2:25" s="1" customFormat="1" ht="38.25" customHeight="1">
      <c r="B114" s="89"/>
      <c r="C114" s="160" t="s">
        <v>94</v>
      </c>
      <c r="D114" s="161">
        <v>2244000</v>
      </c>
      <c r="E114" s="162">
        <v>0</v>
      </c>
      <c r="F114" s="161">
        <f>D114+E114</f>
        <v>2244000</v>
      </c>
      <c r="G114" s="64" t="s">
        <v>95</v>
      </c>
      <c r="H114" s="163">
        <f>1114326+502151.93</f>
        <v>1616477.93</v>
      </c>
      <c r="I114" s="89"/>
      <c r="L114" s="114"/>
      <c r="M114" s="114"/>
      <c r="N114" s="114"/>
      <c r="O114" s="14"/>
      <c r="P114" s="14"/>
      <c r="U114" s="14"/>
      <c r="V114" s="14"/>
      <c r="W114" s="14"/>
      <c r="X114" s="14"/>
      <c r="Y114" s="14"/>
    </row>
    <row r="115" spans="2:25" s="1" customFormat="1" ht="3.75" customHeight="1">
      <c r="B115" s="89"/>
      <c r="C115" s="164"/>
      <c r="D115" s="165"/>
      <c r="E115" s="166"/>
      <c r="F115" s="165"/>
      <c r="G115" s="53"/>
      <c r="H115" s="165"/>
      <c r="I115" s="89"/>
      <c r="L115" s="114"/>
      <c r="M115" s="114"/>
      <c r="N115" s="114"/>
      <c r="O115" s="14"/>
      <c r="P115" s="14"/>
      <c r="U115" s="14"/>
      <c r="V115" s="14"/>
      <c r="W115" s="14"/>
      <c r="X115" s="14"/>
      <c r="Y115" s="14"/>
    </row>
    <row r="116" spans="2:25" s="167" customFormat="1" ht="23.25" customHeight="1">
      <c r="B116" s="171"/>
      <c r="C116" s="168" t="s">
        <v>96</v>
      </c>
      <c r="D116" s="169">
        <v>24000</v>
      </c>
      <c r="E116" s="170">
        <v>0</v>
      </c>
      <c r="F116" s="169">
        <f>D116+E116</f>
        <v>24000</v>
      </c>
      <c r="G116" s="64" t="s">
        <v>95</v>
      </c>
      <c r="H116" s="75" t="s">
        <v>22</v>
      </c>
      <c r="I116" s="171"/>
      <c r="L116" s="172"/>
      <c r="M116" s="172"/>
      <c r="N116" s="172"/>
      <c r="O116" s="173"/>
      <c r="P116" s="173"/>
      <c r="U116" s="173"/>
      <c r="V116" s="173"/>
      <c r="W116" s="173"/>
      <c r="X116" s="173"/>
      <c r="Y116" s="173"/>
    </row>
    <row r="117" spans="2:25" s="1" customFormat="1" ht="5.25" customHeight="1">
      <c r="B117" s="89"/>
      <c r="C117" s="158"/>
      <c r="D117" s="165"/>
      <c r="E117" s="166"/>
      <c r="F117" s="165"/>
      <c r="G117" s="53"/>
      <c r="H117" s="165"/>
      <c r="I117" s="89"/>
      <c r="L117" s="114"/>
      <c r="M117" s="114"/>
      <c r="N117" s="114"/>
      <c r="O117" s="14"/>
      <c r="P117" s="14"/>
      <c r="U117" s="14"/>
      <c r="V117" s="14"/>
      <c r="W117" s="14"/>
      <c r="X117" s="14"/>
      <c r="Y117" s="14"/>
    </row>
    <row r="118" spans="2:25" s="1" customFormat="1" ht="23.25" customHeight="1">
      <c r="B118" s="89"/>
      <c r="C118" s="168" t="s">
        <v>97</v>
      </c>
      <c r="D118" s="174"/>
      <c r="E118" s="175"/>
      <c r="F118" s="161">
        <v>33201</v>
      </c>
      <c r="G118" s="64" t="s">
        <v>95</v>
      </c>
      <c r="H118" s="165"/>
      <c r="I118" s="89"/>
      <c r="L118" s="114"/>
      <c r="M118" s="114"/>
      <c r="N118" s="114"/>
      <c r="O118" s="14"/>
      <c r="P118" s="14"/>
      <c r="U118" s="14"/>
      <c r="V118" s="14"/>
      <c r="W118" s="14"/>
      <c r="X118" s="14"/>
      <c r="Y118" s="14"/>
    </row>
    <row r="119" spans="2:25" s="1" customFormat="1" ht="5.25" customHeight="1">
      <c r="B119" s="89"/>
      <c r="C119" s="158"/>
      <c r="D119" s="165"/>
      <c r="E119" s="166"/>
      <c r="F119" s="165"/>
      <c r="G119" s="53"/>
      <c r="H119" s="165"/>
      <c r="I119" s="89"/>
      <c r="L119" s="114"/>
      <c r="M119" s="114"/>
      <c r="N119" s="114"/>
      <c r="O119" s="14"/>
      <c r="P119" s="14"/>
      <c r="U119" s="14"/>
      <c r="V119" s="14"/>
      <c r="W119" s="14"/>
      <c r="X119" s="14"/>
      <c r="Y119" s="14"/>
    </row>
    <row r="120" spans="2:25" s="1" customFormat="1" ht="23.25" customHeight="1">
      <c r="B120" s="89"/>
      <c r="C120" s="168" t="s">
        <v>98</v>
      </c>
      <c r="D120" s="174"/>
      <c r="E120" s="175"/>
      <c r="F120" s="161">
        <v>18843</v>
      </c>
      <c r="G120" s="64" t="s">
        <v>95</v>
      </c>
      <c r="H120" s="165"/>
      <c r="I120" s="89"/>
      <c r="L120" s="114"/>
      <c r="M120" s="114"/>
      <c r="N120" s="114"/>
      <c r="O120" s="14"/>
      <c r="P120" s="14"/>
      <c r="U120" s="14"/>
      <c r="V120" s="14"/>
      <c r="W120" s="14"/>
      <c r="X120" s="14"/>
      <c r="Y120" s="14"/>
    </row>
    <row r="121" spans="2:25" s="1" customFormat="1" ht="6.75" customHeight="1">
      <c r="B121" s="89"/>
      <c r="C121" s="158"/>
      <c r="D121" s="165"/>
      <c r="E121" s="166"/>
      <c r="F121" s="165"/>
      <c r="G121" s="53"/>
      <c r="H121" s="165"/>
      <c r="I121" s="89"/>
      <c r="L121" s="114"/>
      <c r="M121" s="114"/>
      <c r="N121" s="114"/>
      <c r="O121" s="14"/>
      <c r="P121" s="14"/>
      <c r="U121" s="14"/>
      <c r="V121" s="14"/>
      <c r="W121" s="14"/>
      <c r="X121" s="14"/>
      <c r="Y121" s="14"/>
    </row>
    <row r="122" spans="2:25" s="1" customFormat="1" ht="30" customHeight="1">
      <c r="B122" s="89"/>
      <c r="C122" s="43" t="s">
        <v>99</v>
      </c>
      <c r="D122" s="44">
        <v>5700000</v>
      </c>
      <c r="E122" s="45">
        <v>-1830000</v>
      </c>
      <c r="F122" s="44">
        <f>D122+E122</f>
        <v>3870000</v>
      </c>
      <c r="G122" s="36"/>
      <c r="H122" s="148" t="s">
        <v>22</v>
      </c>
      <c r="I122" s="89"/>
      <c r="L122" s="46"/>
      <c r="M122" s="46"/>
      <c r="N122" s="46"/>
      <c r="O122" s="93"/>
      <c r="P122" s="93"/>
      <c r="U122" s="14"/>
      <c r="V122" s="14"/>
      <c r="W122" s="14"/>
      <c r="X122" s="14"/>
      <c r="Y122" s="14"/>
    </row>
    <row r="123" spans="2:25" s="1" customFormat="1" ht="19.5" customHeight="1">
      <c r="B123" s="89"/>
      <c r="C123" s="132" t="s">
        <v>79</v>
      </c>
      <c r="D123" s="44"/>
      <c r="E123" s="45"/>
      <c r="F123" s="44"/>
      <c r="G123" s="36"/>
      <c r="H123" s="149"/>
      <c r="I123" s="89"/>
      <c r="L123" s="46"/>
      <c r="M123" s="46"/>
      <c r="N123" s="46"/>
      <c r="O123" s="46"/>
      <c r="P123" s="46"/>
      <c r="U123" s="14"/>
      <c r="V123" s="14"/>
      <c r="W123" s="14"/>
      <c r="X123" s="14"/>
      <c r="Y123" s="14"/>
    </row>
    <row r="124" spans="2:25" s="1" customFormat="1" ht="6" customHeight="1">
      <c r="B124" s="89"/>
      <c r="C124" s="158"/>
      <c r="D124" s="112"/>
      <c r="E124" s="159"/>
      <c r="F124" s="112"/>
      <c r="G124" s="53"/>
      <c r="H124" s="112"/>
      <c r="I124" s="89"/>
      <c r="L124" s="114"/>
      <c r="M124" s="114"/>
      <c r="N124" s="114"/>
      <c r="O124" s="14"/>
      <c r="P124" s="14"/>
      <c r="U124" s="14"/>
      <c r="V124" s="14"/>
      <c r="W124" s="14"/>
      <c r="X124" s="14"/>
      <c r="Y124" s="14"/>
    </row>
    <row r="125" spans="2:25" s="1" customFormat="1" ht="26.25" customHeight="1">
      <c r="B125" s="89"/>
      <c r="C125" s="176" t="s">
        <v>100</v>
      </c>
      <c r="D125" s="177">
        <v>3221000</v>
      </c>
      <c r="E125" s="178">
        <v>0</v>
      </c>
      <c r="F125" s="177">
        <f>D125+E125</f>
        <v>3221000</v>
      </c>
      <c r="G125" s="36" t="s">
        <v>101</v>
      </c>
      <c r="H125" s="75" t="s">
        <v>22</v>
      </c>
      <c r="I125" s="89"/>
      <c r="L125" s="179"/>
      <c r="M125" s="179"/>
      <c r="N125" s="179"/>
      <c r="O125" s="180"/>
      <c r="P125" s="180"/>
    </row>
    <row r="126" spans="2:25" s="1" customFormat="1" ht="3.75" customHeight="1">
      <c r="B126" s="89"/>
      <c r="C126" s="181"/>
      <c r="D126" s="182"/>
      <c r="E126" s="183"/>
      <c r="F126" s="182"/>
      <c r="G126" s="53"/>
      <c r="H126" s="182"/>
      <c r="I126" s="89"/>
      <c r="L126" s="179"/>
      <c r="M126" s="179"/>
      <c r="N126" s="179"/>
      <c r="O126" s="180"/>
      <c r="P126" s="180"/>
    </row>
    <row r="127" spans="2:25" s="1" customFormat="1" ht="26.25" customHeight="1">
      <c r="B127" s="89"/>
      <c r="C127" s="184" t="s">
        <v>102</v>
      </c>
      <c r="D127" s="177">
        <v>18300</v>
      </c>
      <c r="E127" s="178">
        <v>0</v>
      </c>
      <c r="F127" s="177">
        <f>D127+E127</f>
        <v>18300</v>
      </c>
      <c r="G127" s="36" t="s">
        <v>75</v>
      </c>
      <c r="H127" s="177"/>
      <c r="I127" s="89"/>
      <c r="L127" s="179"/>
      <c r="M127" s="179"/>
      <c r="N127" s="179"/>
      <c r="O127" s="180"/>
      <c r="P127" s="180"/>
    </row>
    <row r="128" spans="2:25" s="1" customFormat="1" ht="4.5" customHeight="1">
      <c r="B128" s="89"/>
      <c r="C128" s="181"/>
      <c r="D128" s="182"/>
      <c r="E128" s="183"/>
      <c r="F128" s="182"/>
      <c r="G128" s="53"/>
      <c r="H128" s="182"/>
      <c r="I128" s="89"/>
      <c r="L128" s="179"/>
      <c r="M128" s="179"/>
      <c r="N128" s="179"/>
      <c r="O128" s="180"/>
      <c r="P128" s="180"/>
    </row>
    <row r="129" spans="2:16" s="1" customFormat="1" ht="18" customHeight="1">
      <c r="B129" s="89"/>
      <c r="C129" s="43" t="s">
        <v>103</v>
      </c>
      <c r="D129" s="44">
        <v>160000</v>
      </c>
      <c r="E129" s="45">
        <v>11500</v>
      </c>
      <c r="F129" s="44">
        <f>D129+E129</f>
        <v>171500</v>
      </c>
      <c r="G129" s="36"/>
      <c r="H129" s="148" t="s">
        <v>22</v>
      </c>
      <c r="I129" s="89"/>
      <c r="L129" s="46"/>
      <c r="M129" s="46"/>
      <c r="N129" s="46"/>
      <c r="O129" s="185"/>
      <c r="P129" s="185"/>
    </row>
    <row r="130" spans="2:16" s="1" customFormat="1" ht="3.75" customHeight="1">
      <c r="B130" s="89"/>
      <c r="C130" s="186"/>
      <c r="D130" s="112"/>
      <c r="E130" s="159"/>
      <c r="F130" s="112"/>
      <c r="G130" s="53"/>
      <c r="H130" s="112"/>
      <c r="I130" s="89"/>
      <c r="L130" s="187"/>
      <c r="M130" s="187"/>
      <c r="N130" s="187"/>
      <c r="O130" s="187"/>
      <c r="P130" s="187"/>
    </row>
    <row r="131" spans="2:16" s="1" customFormat="1" ht="44.25" customHeight="1">
      <c r="B131" s="89"/>
      <c r="C131" s="188" t="s">
        <v>104</v>
      </c>
      <c r="D131" s="163"/>
      <c r="E131" s="189"/>
      <c r="F131" s="163">
        <v>158600</v>
      </c>
      <c r="G131" s="36" t="s">
        <v>44</v>
      </c>
      <c r="H131" s="112"/>
      <c r="I131" s="89"/>
      <c r="L131" s="187"/>
      <c r="M131" s="187"/>
      <c r="N131" s="187"/>
      <c r="O131" s="187"/>
      <c r="P131" s="187"/>
    </row>
    <row r="132" spans="2:16" s="1" customFormat="1" ht="8.25" customHeight="1">
      <c r="B132" s="89"/>
      <c r="C132" s="186"/>
      <c r="D132" s="112"/>
      <c r="E132" s="159"/>
      <c r="F132" s="112"/>
      <c r="G132" s="53"/>
      <c r="H132" s="112"/>
      <c r="I132" s="89"/>
      <c r="L132" s="187"/>
      <c r="M132" s="187"/>
      <c r="N132" s="187"/>
      <c r="O132" s="187"/>
      <c r="P132" s="187"/>
    </row>
    <row r="133" spans="2:16" s="1" customFormat="1" ht="59.25" customHeight="1">
      <c r="B133" s="89"/>
      <c r="C133" s="190" t="s">
        <v>105</v>
      </c>
      <c r="D133" s="191"/>
      <c r="E133" s="192"/>
      <c r="F133" s="191">
        <v>7320</v>
      </c>
      <c r="G133" s="64" t="s">
        <v>106</v>
      </c>
      <c r="H133" s="112"/>
      <c r="I133" s="89"/>
      <c r="L133" s="187"/>
      <c r="M133" s="187"/>
      <c r="N133" s="187"/>
      <c r="O133" s="187"/>
      <c r="P133" s="187"/>
    </row>
    <row r="134" spans="2:16" s="1" customFormat="1" ht="8.25" customHeight="1">
      <c r="B134" s="89"/>
      <c r="C134" s="186"/>
      <c r="D134" s="112"/>
      <c r="E134" s="159"/>
      <c r="F134" s="112"/>
      <c r="G134" s="53"/>
      <c r="H134" s="112"/>
      <c r="I134" s="89"/>
      <c r="L134" s="187"/>
      <c r="M134" s="187"/>
      <c r="N134" s="187"/>
      <c r="O134" s="187"/>
      <c r="P134" s="187"/>
    </row>
    <row r="135" spans="2:16" s="1" customFormat="1" ht="18" customHeight="1">
      <c r="B135" s="89"/>
      <c r="C135" s="155" t="s">
        <v>107</v>
      </c>
      <c r="D135" s="156">
        <v>2000000</v>
      </c>
      <c r="E135" s="157">
        <v>-120000</v>
      </c>
      <c r="F135" s="156">
        <f>D135+E135</f>
        <v>1880000</v>
      </c>
      <c r="G135" s="64" t="s">
        <v>32</v>
      </c>
      <c r="H135" s="156" t="e">
        <f>#REF!+#REF!</f>
        <v>#REF!</v>
      </c>
      <c r="I135" s="89"/>
      <c r="L135" s="46"/>
      <c r="M135" s="46"/>
      <c r="N135" s="46"/>
      <c r="O135" s="185"/>
      <c r="P135" s="185"/>
    </row>
    <row r="136" spans="2:16" s="1" customFormat="1" ht="3.75" customHeight="1">
      <c r="B136" s="89"/>
      <c r="C136" s="186"/>
      <c r="D136" s="112"/>
      <c r="E136" s="159"/>
      <c r="F136" s="112"/>
      <c r="G136" s="53"/>
      <c r="H136" s="112"/>
      <c r="I136" s="89"/>
      <c r="L136" s="187"/>
      <c r="M136" s="187"/>
      <c r="N136" s="187"/>
      <c r="O136" s="187"/>
      <c r="P136" s="187"/>
    </row>
    <row r="137" spans="2:16" s="1" customFormat="1" ht="19.5" hidden="1" customHeight="1">
      <c r="B137" s="89"/>
      <c r="C137" s="186"/>
      <c r="D137" s="112"/>
      <c r="E137" s="159"/>
      <c r="F137" s="112"/>
      <c r="G137" s="53"/>
      <c r="H137" s="112"/>
      <c r="I137" s="89"/>
      <c r="L137" s="187"/>
      <c r="M137" s="187"/>
      <c r="N137" s="187"/>
      <c r="O137" s="187"/>
      <c r="P137" s="187"/>
    </row>
    <row r="138" spans="2:16" s="1" customFormat="1" ht="5.25" hidden="1" customHeight="1">
      <c r="B138" s="89"/>
      <c r="C138" s="186"/>
      <c r="D138" s="112"/>
      <c r="E138" s="159"/>
      <c r="F138" s="112"/>
      <c r="G138" s="53"/>
      <c r="H138" s="112"/>
      <c r="I138" s="89"/>
      <c r="L138" s="187"/>
      <c r="M138" s="187"/>
      <c r="N138" s="187"/>
      <c r="O138" s="187"/>
      <c r="P138" s="187"/>
    </row>
    <row r="139" spans="2:16" s="1" customFormat="1" ht="18" customHeight="1">
      <c r="B139" s="89"/>
      <c r="C139" s="43" t="s">
        <v>108</v>
      </c>
      <c r="D139" s="44">
        <v>64000</v>
      </c>
      <c r="E139" s="45">
        <v>0</v>
      </c>
      <c r="F139" s="44">
        <f>D139+E139</f>
        <v>64000</v>
      </c>
      <c r="G139" s="36" t="s">
        <v>109</v>
      </c>
      <c r="H139" s="148" t="s">
        <v>22</v>
      </c>
      <c r="I139" s="89"/>
      <c r="L139" s="46"/>
      <c r="M139" s="46"/>
      <c r="N139" s="46"/>
      <c r="O139" s="185"/>
      <c r="P139" s="185"/>
    </row>
    <row r="140" spans="2:16" s="1" customFormat="1" ht="4.5" customHeight="1">
      <c r="B140" s="89"/>
      <c r="C140" s="146"/>
      <c r="D140" s="52"/>
      <c r="E140" s="147"/>
      <c r="F140" s="52"/>
      <c r="G140" s="53"/>
      <c r="H140" s="52"/>
      <c r="I140" s="89"/>
      <c r="L140" s="54"/>
      <c r="M140" s="54"/>
      <c r="N140" s="54"/>
      <c r="O140" s="187"/>
      <c r="P140" s="187"/>
    </row>
    <row r="141" spans="2:16" s="1" customFormat="1" ht="34.5" customHeight="1">
      <c r="B141" s="89"/>
      <c r="C141" s="155" t="s">
        <v>110</v>
      </c>
      <c r="D141" s="156" t="e">
        <f>SUM(#REF!)</f>
        <v>#REF!</v>
      </c>
      <c r="E141" s="157">
        <v>0</v>
      </c>
      <c r="F141" s="156">
        <v>58560</v>
      </c>
      <c r="G141" s="64" t="s">
        <v>111</v>
      </c>
      <c r="H141" s="156">
        <v>58560</v>
      </c>
      <c r="I141" s="89"/>
      <c r="L141" s="46"/>
      <c r="M141" s="46"/>
      <c r="N141" s="46"/>
      <c r="O141" s="46"/>
      <c r="P141" s="185"/>
    </row>
    <row r="142" spans="2:16" s="1" customFormat="1" ht="4.5" customHeight="1">
      <c r="B142" s="89"/>
      <c r="C142" s="146"/>
      <c r="D142" s="52"/>
      <c r="E142" s="147"/>
      <c r="F142" s="52"/>
      <c r="G142" s="53"/>
      <c r="H142" s="52"/>
      <c r="I142" s="89"/>
      <c r="L142" s="54"/>
      <c r="M142" s="54"/>
      <c r="N142" s="54"/>
      <c r="O142" s="187"/>
      <c r="P142" s="187"/>
    </row>
    <row r="143" spans="2:16" s="1" customFormat="1" ht="17.25" customHeight="1">
      <c r="B143" s="89"/>
      <c r="C143" s="91" t="s">
        <v>112</v>
      </c>
      <c r="D143" s="44">
        <v>80000</v>
      </c>
      <c r="E143" s="45">
        <v>0</v>
      </c>
      <c r="F143" s="44">
        <f>D143+E143</f>
        <v>80000</v>
      </c>
      <c r="G143" s="36"/>
      <c r="H143" s="193" t="s">
        <v>113</v>
      </c>
      <c r="I143" s="89"/>
      <c r="L143" s="46"/>
      <c r="M143" s="46"/>
      <c r="N143" s="46"/>
      <c r="O143" s="185"/>
      <c r="P143" s="185"/>
    </row>
    <row r="144" spans="2:16" s="1" customFormat="1" ht="15.75" customHeight="1">
      <c r="B144" s="89"/>
      <c r="C144" s="194" t="s">
        <v>79</v>
      </c>
      <c r="D144" s="44"/>
      <c r="E144" s="45"/>
      <c r="F144" s="44"/>
      <c r="G144" s="36"/>
      <c r="H144" s="44"/>
      <c r="I144" s="89"/>
      <c r="L144" s="133"/>
      <c r="M144" s="133"/>
      <c r="N144" s="133"/>
      <c r="O144" s="131"/>
      <c r="P144" s="93"/>
    </row>
    <row r="145" spans="2:16" s="1" customFormat="1" ht="6" customHeight="1">
      <c r="B145" s="89"/>
      <c r="C145" s="195"/>
      <c r="D145" s="135"/>
      <c r="E145" s="136"/>
      <c r="F145" s="135"/>
      <c r="G145" s="53"/>
      <c r="H145" s="135"/>
      <c r="I145" s="89"/>
      <c r="L145" s="133"/>
      <c r="M145" s="133"/>
      <c r="N145" s="133"/>
      <c r="O145" s="131"/>
      <c r="P145" s="93"/>
    </row>
    <row r="146" spans="2:16" s="1" customFormat="1" ht="38.25" customHeight="1">
      <c r="B146" s="89"/>
      <c r="C146" s="118" t="s">
        <v>114</v>
      </c>
      <c r="D146" s="119">
        <v>28670</v>
      </c>
      <c r="E146" s="63">
        <v>0</v>
      </c>
      <c r="F146" s="119">
        <f>D146+E146</f>
        <v>28670</v>
      </c>
      <c r="G146" s="64" t="s">
        <v>111</v>
      </c>
      <c r="H146" s="119">
        <v>28670</v>
      </c>
      <c r="I146" s="89"/>
      <c r="L146" s="138"/>
      <c r="M146" s="138"/>
      <c r="N146" s="138"/>
      <c r="O146" s="138"/>
      <c r="P146" s="139"/>
    </row>
    <row r="147" spans="2:16" s="1" customFormat="1" ht="3.75" customHeight="1">
      <c r="B147" s="89"/>
      <c r="C147" s="196"/>
      <c r="D147" s="141"/>
      <c r="E147" s="142"/>
      <c r="F147" s="141"/>
      <c r="G147" s="53"/>
      <c r="H147" s="141"/>
      <c r="I147" s="89"/>
      <c r="L147" s="197"/>
      <c r="M147" s="197"/>
      <c r="N147" s="197"/>
      <c r="O147" s="197"/>
      <c r="P147" s="139"/>
    </row>
    <row r="148" spans="2:16" s="1" customFormat="1" ht="17.25" customHeight="1">
      <c r="B148" s="89"/>
      <c r="C148" s="118" t="s">
        <v>115</v>
      </c>
      <c r="D148" s="119">
        <v>51330</v>
      </c>
      <c r="E148" s="63">
        <v>0</v>
      </c>
      <c r="F148" s="119">
        <v>40000</v>
      </c>
      <c r="G148" s="64" t="s">
        <v>116</v>
      </c>
      <c r="H148" s="198" t="s">
        <v>30</v>
      </c>
      <c r="I148" s="89"/>
      <c r="L148" s="138"/>
      <c r="M148" s="138"/>
      <c r="N148" s="138"/>
      <c r="O148" s="138"/>
      <c r="P148" s="139"/>
    </row>
    <row r="149" spans="2:16" s="1" customFormat="1" ht="4.5" customHeight="1">
      <c r="B149" s="89"/>
      <c r="C149" s="199"/>
      <c r="D149" s="52"/>
      <c r="E149" s="147"/>
      <c r="F149" s="52"/>
      <c r="G149" s="53"/>
      <c r="H149" s="200"/>
      <c r="I149" s="89"/>
      <c r="L149" s="54"/>
      <c r="M149" s="54"/>
      <c r="N149" s="54"/>
      <c r="O149" s="187"/>
      <c r="P149" s="187"/>
    </row>
    <row r="150" spans="2:16" s="1" customFormat="1" ht="33.75" customHeight="1">
      <c r="B150" s="89"/>
      <c r="C150" s="155" t="s">
        <v>117</v>
      </c>
      <c r="D150" s="156">
        <v>256700</v>
      </c>
      <c r="E150" s="157">
        <v>-202700</v>
      </c>
      <c r="F150" s="156">
        <f>D150+E150</f>
        <v>54000</v>
      </c>
      <c r="G150" s="64" t="s">
        <v>17</v>
      </c>
      <c r="H150" s="201" t="s">
        <v>22</v>
      </c>
      <c r="I150" s="89"/>
      <c r="L150" s="46"/>
      <c r="M150" s="46"/>
      <c r="N150" s="46"/>
      <c r="O150" s="46"/>
      <c r="P150" s="185"/>
    </row>
    <row r="151" spans="2:16" s="1" customFormat="1" ht="4.5" customHeight="1">
      <c r="B151" s="89"/>
      <c r="C151" s="199"/>
      <c r="D151" s="52"/>
      <c r="E151" s="147"/>
      <c r="F151" s="52"/>
      <c r="G151" s="53"/>
      <c r="H151" s="200"/>
      <c r="I151" s="89"/>
      <c r="L151" s="54"/>
      <c r="M151" s="54"/>
      <c r="N151" s="54"/>
      <c r="O151" s="187"/>
      <c r="P151" s="187"/>
    </row>
    <row r="152" spans="2:16" s="1" customFormat="1" ht="17.25" customHeight="1">
      <c r="B152" s="89"/>
      <c r="C152" s="91" t="s">
        <v>118</v>
      </c>
      <c r="D152" s="44">
        <v>2280000</v>
      </c>
      <c r="E152" s="45">
        <v>-305000</v>
      </c>
      <c r="F152" s="44">
        <f>D152+E152</f>
        <v>1975000</v>
      </c>
      <c r="G152" s="36"/>
      <c r="H152" s="201" t="s">
        <v>22</v>
      </c>
      <c r="I152" s="89"/>
      <c r="L152" s="46"/>
      <c r="M152" s="46"/>
      <c r="N152" s="46"/>
      <c r="O152" s="46"/>
      <c r="P152" s="185"/>
    </row>
    <row r="153" spans="2:16" s="1" customFormat="1" ht="15.75" customHeight="1">
      <c r="B153" s="89"/>
      <c r="C153" s="194" t="s">
        <v>79</v>
      </c>
      <c r="D153" s="44"/>
      <c r="E153" s="45"/>
      <c r="F153" s="44"/>
      <c r="G153" s="36"/>
      <c r="H153" s="44"/>
      <c r="I153" s="89"/>
      <c r="L153" s="133"/>
      <c r="M153" s="133"/>
      <c r="N153" s="133"/>
      <c r="O153" s="131"/>
      <c r="P153" s="93"/>
    </row>
    <row r="154" spans="2:16" s="1" customFormat="1" ht="6" customHeight="1">
      <c r="B154" s="89"/>
      <c r="C154" s="195"/>
      <c r="D154" s="135"/>
      <c r="E154" s="136"/>
      <c r="F154" s="135"/>
      <c r="G154" s="53"/>
      <c r="H154" s="135"/>
      <c r="I154" s="89"/>
      <c r="L154" s="133"/>
      <c r="M154" s="133"/>
      <c r="N154" s="133"/>
      <c r="O154" s="131"/>
      <c r="P154" s="93"/>
    </row>
    <row r="155" spans="2:16" s="1" customFormat="1" ht="33.75" customHeight="1">
      <c r="B155" s="89"/>
      <c r="C155" s="118" t="s">
        <v>119</v>
      </c>
      <c r="D155" s="150">
        <v>1364000</v>
      </c>
      <c r="E155" s="151">
        <v>0</v>
      </c>
      <c r="F155" s="150">
        <v>1364000</v>
      </c>
      <c r="G155" s="64" t="s">
        <v>17</v>
      </c>
      <c r="H155" s="202" t="s">
        <v>22</v>
      </c>
      <c r="I155" s="89"/>
      <c r="L155" s="54"/>
      <c r="M155" s="54"/>
      <c r="N155" s="54"/>
      <c r="O155" s="187"/>
      <c r="P155" s="187"/>
    </row>
    <row r="156" spans="2:16" s="1" customFormat="1" ht="3" customHeight="1">
      <c r="B156" s="89"/>
      <c r="C156" s="203"/>
      <c r="D156" s="204"/>
      <c r="E156" s="205"/>
      <c r="F156" s="204"/>
      <c r="G156" s="206"/>
      <c r="H156" s="200"/>
      <c r="I156" s="89"/>
      <c r="L156" s="54"/>
      <c r="M156" s="54"/>
      <c r="N156" s="54"/>
      <c r="O156" s="187"/>
      <c r="P156" s="187"/>
    </row>
    <row r="157" spans="2:16" s="1" customFormat="1" ht="52.5" customHeight="1">
      <c r="B157" s="89"/>
      <c r="C157" s="118" t="s">
        <v>120</v>
      </c>
      <c r="D157" s="150">
        <v>57000</v>
      </c>
      <c r="E157" s="151">
        <v>0</v>
      </c>
      <c r="F157" s="150">
        <v>57216</v>
      </c>
      <c r="G157" s="64" t="s">
        <v>17</v>
      </c>
      <c r="H157" s="202" t="s">
        <v>22</v>
      </c>
      <c r="I157" s="89"/>
      <c r="L157" s="54"/>
      <c r="M157" s="54"/>
      <c r="N157" s="54"/>
      <c r="O157" s="187"/>
      <c r="P157" s="187"/>
    </row>
    <row r="158" spans="2:16" s="1" customFormat="1" ht="5.25" customHeight="1">
      <c r="B158" s="89"/>
      <c r="C158" s="196"/>
      <c r="D158" s="52"/>
      <c r="E158" s="147"/>
      <c r="F158" s="52"/>
      <c r="G158" s="53"/>
      <c r="H158" s="207"/>
      <c r="I158" s="89"/>
      <c r="L158" s="54"/>
      <c r="M158" s="54"/>
      <c r="N158" s="54"/>
      <c r="O158" s="187"/>
      <c r="P158" s="187"/>
    </row>
    <row r="159" spans="2:16" s="1" customFormat="1" ht="52.5" customHeight="1">
      <c r="B159" s="89"/>
      <c r="C159" s="118" t="s">
        <v>121</v>
      </c>
      <c r="D159" s="150">
        <v>358000</v>
      </c>
      <c r="E159" s="151">
        <v>0</v>
      </c>
      <c r="F159" s="150">
        <v>358000</v>
      </c>
      <c r="G159" s="64" t="s">
        <v>122</v>
      </c>
      <c r="H159" s="150">
        <v>357955.99</v>
      </c>
      <c r="I159" s="89"/>
      <c r="L159" s="54"/>
      <c r="M159" s="54"/>
      <c r="N159" s="54"/>
      <c r="O159" s="187"/>
      <c r="P159" s="187"/>
    </row>
    <row r="160" spans="2:16" s="1" customFormat="1" ht="4.5" customHeight="1">
      <c r="B160" s="89"/>
      <c r="C160" s="199"/>
      <c r="D160" s="52"/>
      <c r="E160" s="147"/>
      <c r="F160" s="52"/>
      <c r="G160" s="53"/>
      <c r="H160" s="52"/>
      <c r="I160" s="89"/>
      <c r="L160" s="54"/>
      <c r="M160" s="54"/>
      <c r="N160" s="54"/>
      <c r="O160" s="187"/>
      <c r="P160" s="187"/>
    </row>
    <row r="161" spans="2:23" s="1" customFormat="1" ht="33" customHeight="1">
      <c r="B161" s="89"/>
      <c r="C161" s="91" t="s">
        <v>123</v>
      </c>
      <c r="D161" s="44">
        <v>900000</v>
      </c>
      <c r="E161" s="45">
        <v>0</v>
      </c>
      <c r="F161" s="44">
        <f>D161+E161</f>
        <v>900000</v>
      </c>
      <c r="G161" s="36" t="s">
        <v>124</v>
      </c>
      <c r="H161" s="208" t="s">
        <v>22</v>
      </c>
      <c r="I161" s="89"/>
      <c r="L161" s="46"/>
      <c r="M161" s="46"/>
      <c r="N161" s="46"/>
      <c r="O161" s="46"/>
      <c r="P161" s="46"/>
    </row>
    <row r="162" spans="2:23" s="1" customFormat="1" ht="4.5" customHeight="1">
      <c r="B162" s="89"/>
      <c r="C162" s="199"/>
      <c r="D162" s="52"/>
      <c r="E162" s="147"/>
      <c r="F162" s="52"/>
      <c r="G162" s="53"/>
      <c r="H162" s="52"/>
      <c r="I162" s="89"/>
      <c r="L162" s="54"/>
      <c r="M162" s="54"/>
      <c r="N162" s="54"/>
      <c r="O162" s="187"/>
      <c r="P162" s="187"/>
    </row>
    <row r="163" spans="2:23" s="1" customFormat="1" ht="17.25" customHeight="1">
      <c r="B163" s="89"/>
      <c r="C163" s="155" t="s">
        <v>125</v>
      </c>
      <c r="D163" s="156">
        <v>340000</v>
      </c>
      <c r="E163" s="157">
        <v>82000</v>
      </c>
      <c r="F163" s="156">
        <f>D163+E163</f>
        <v>422000</v>
      </c>
      <c r="G163" s="64" t="s">
        <v>32</v>
      </c>
      <c r="H163" s="156">
        <v>340000</v>
      </c>
      <c r="I163" s="89"/>
      <c r="L163" s="46"/>
      <c r="M163" s="46"/>
      <c r="N163" s="46"/>
      <c r="O163" s="46"/>
      <c r="P163" s="185"/>
    </row>
    <row r="164" spans="2:23" s="1" customFormat="1" ht="4.5" customHeight="1">
      <c r="B164" s="89"/>
      <c r="C164" s="199"/>
      <c r="D164" s="52"/>
      <c r="E164" s="147"/>
      <c r="F164" s="52"/>
      <c r="G164" s="53"/>
      <c r="H164" s="52"/>
      <c r="I164" s="89"/>
      <c r="L164" s="54"/>
      <c r="M164" s="54"/>
      <c r="N164" s="54"/>
      <c r="O164" s="187"/>
      <c r="P164" s="187"/>
    </row>
    <row r="165" spans="2:23" s="1" customFormat="1" ht="21" customHeight="1">
      <c r="B165" s="89"/>
      <c r="C165" s="91" t="s">
        <v>126</v>
      </c>
      <c r="D165" s="44">
        <f>SUM(D168:D185)</f>
        <v>1280000</v>
      </c>
      <c r="E165" s="45">
        <f>SUM(E168:E185)</f>
        <v>4470000</v>
      </c>
      <c r="F165" s="44">
        <v>6960000</v>
      </c>
      <c r="G165" s="36"/>
      <c r="H165" s="44"/>
      <c r="I165" s="89"/>
      <c r="L165" s="46"/>
      <c r="M165" s="46"/>
      <c r="N165" s="46"/>
      <c r="O165" s="46"/>
      <c r="P165" s="185"/>
    </row>
    <row r="166" spans="2:23" s="1" customFormat="1" ht="17.25" customHeight="1">
      <c r="B166" s="89"/>
      <c r="C166" s="209" t="s">
        <v>79</v>
      </c>
      <c r="D166" s="44"/>
      <c r="E166" s="45"/>
      <c r="F166" s="44"/>
      <c r="G166" s="36"/>
      <c r="H166" s="44"/>
      <c r="I166" s="89"/>
      <c r="L166" s="133"/>
      <c r="M166" s="133"/>
      <c r="N166" s="133"/>
      <c r="O166" s="131"/>
      <c r="P166" s="93"/>
    </row>
    <row r="167" spans="2:23" s="1" customFormat="1" ht="7.5" customHeight="1">
      <c r="B167" s="89"/>
      <c r="C167" s="195"/>
      <c r="D167" s="135"/>
      <c r="E167" s="136"/>
      <c r="F167" s="135"/>
      <c r="G167" s="53"/>
      <c r="H167" s="135"/>
      <c r="I167" s="89"/>
      <c r="L167" s="133"/>
      <c r="M167" s="133"/>
      <c r="N167" s="133"/>
      <c r="O167" s="131"/>
      <c r="P167" s="93"/>
    </row>
    <row r="168" spans="2:23" s="1" customFormat="1" ht="40.5" customHeight="1">
      <c r="B168" s="89"/>
      <c r="C168" s="118" t="s">
        <v>127</v>
      </c>
      <c r="D168" s="150">
        <v>655000</v>
      </c>
      <c r="E168" s="151">
        <v>0</v>
      </c>
      <c r="F168" s="150">
        <f>D168+E168</f>
        <v>655000</v>
      </c>
      <c r="G168" s="64" t="s">
        <v>17</v>
      </c>
      <c r="H168" s="210" t="s">
        <v>22</v>
      </c>
      <c r="I168" s="89"/>
      <c r="L168" s="138"/>
      <c r="M168" s="138"/>
      <c r="N168" s="138"/>
      <c r="O168" s="138"/>
      <c r="P168" s="139"/>
    </row>
    <row r="169" spans="2:23" s="1" customFormat="1" ht="5.25" customHeight="1">
      <c r="B169" s="89"/>
      <c r="C169" s="211"/>
      <c r="D169" s="141"/>
      <c r="E169" s="142"/>
      <c r="F169" s="141"/>
      <c r="G169" s="53"/>
      <c r="H169" s="141"/>
      <c r="I169" s="89"/>
      <c r="L169" s="197"/>
      <c r="M169" s="197"/>
      <c r="N169" s="197"/>
      <c r="O169" s="197"/>
      <c r="P169" s="139"/>
    </row>
    <row r="170" spans="2:23" s="1" customFormat="1" ht="34.5" customHeight="1">
      <c r="B170" s="89"/>
      <c r="C170" s="118" t="s">
        <v>128</v>
      </c>
      <c r="D170" s="150">
        <v>625000</v>
      </c>
      <c r="E170" s="151">
        <v>0</v>
      </c>
      <c r="F170" s="150">
        <f>D170+E170</f>
        <v>625000</v>
      </c>
      <c r="G170" s="64" t="s">
        <v>129</v>
      </c>
      <c r="H170" s="210" t="s">
        <v>30</v>
      </c>
      <c r="I170" s="89"/>
      <c r="L170" s="138"/>
      <c r="M170" s="138"/>
      <c r="N170" s="138"/>
      <c r="O170" s="138"/>
      <c r="P170" s="139"/>
    </row>
    <row r="171" spans="2:23" s="1" customFormat="1" ht="4.5" customHeight="1">
      <c r="B171" s="89"/>
      <c r="C171" s="77"/>
      <c r="D171" s="107"/>
      <c r="E171" s="212"/>
      <c r="F171" s="107"/>
      <c r="G171" s="53"/>
      <c r="H171" s="107"/>
      <c r="I171" s="89"/>
      <c r="L171" s="81"/>
      <c r="M171" s="81"/>
      <c r="N171" s="81"/>
      <c r="O171" s="81"/>
      <c r="P171" s="14"/>
      <c r="T171" s="14"/>
      <c r="V171" s="110"/>
      <c r="W171" s="110"/>
    </row>
    <row r="172" spans="2:23" s="1" customFormat="1" ht="32.25" customHeight="1">
      <c r="B172" s="89"/>
      <c r="C172" s="61" t="s">
        <v>130</v>
      </c>
      <c r="D172" s="85">
        <v>0</v>
      </c>
      <c r="E172" s="86">
        <v>250000</v>
      </c>
      <c r="F172" s="85">
        <v>205000</v>
      </c>
      <c r="G172" s="64" t="s">
        <v>95</v>
      </c>
      <c r="H172" s="82" t="s">
        <v>131</v>
      </c>
      <c r="I172" s="89"/>
      <c r="K172" s="3"/>
      <c r="L172" s="81"/>
      <c r="M172" s="81"/>
      <c r="N172" s="81"/>
      <c r="O172" s="81"/>
      <c r="P172" s="14"/>
      <c r="T172" s="14"/>
      <c r="V172" s="110"/>
      <c r="W172" s="110"/>
    </row>
    <row r="173" spans="2:23" s="1" customFormat="1" ht="36.75" customHeight="1">
      <c r="B173" s="89"/>
      <c r="C173" s="61" t="s">
        <v>132</v>
      </c>
      <c r="D173" s="85">
        <v>0</v>
      </c>
      <c r="E173" s="86">
        <v>300000</v>
      </c>
      <c r="F173" s="85">
        <v>110557.82</v>
      </c>
      <c r="G173" s="64" t="s">
        <v>133</v>
      </c>
      <c r="H173" s="107" t="s">
        <v>131</v>
      </c>
      <c r="I173" s="89"/>
      <c r="L173" s="81"/>
      <c r="M173" s="81"/>
      <c r="N173" s="81"/>
      <c r="O173" s="81"/>
      <c r="P173" s="14"/>
      <c r="T173" s="14"/>
      <c r="V173" s="110"/>
      <c r="W173" s="110"/>
    </row>
    <row r="174" spans="2:23" s="1" customFormat="1" ht="32.25" customHeight="1">
      <c r="B174" s="89"/>
      <c r="C174" s="61" t="s">
        <v>134</v>
      </c>
      <c r="D174" s="85">
        <v>0</v>
      </c>
      <c r="E174" s="86">
        <v>700000</v>
      </c>
      <c r="F174" s="85">
        <v>471000</v>
      </c>
      <c r="G174" s="64" t="s">
        <v>17</v>
      </c>
      <c r="H174" s="85">
        <v>471000</v>
      </c>
      <c r="I174" s="89"/>
      <c r="L174" s="81"/>
      <c r="M174" s="81"/>
      <c r="N174" s="81"/>
      <c r="O174" s="81"/>
      <c r="P174" s="14"/>
      <c r="T174" s="14"/>
      <c r="V174" s="110"/>
      <c r="W174" s="110"/>
    </row>
    <row r="175" spans="2:23" s="1" customFormat="1" ht="31.5" customHeight="1">
      <c r="B175" s="89"/>
      <c r="C175" s="61" t="s">
        <v>135</v>
      </c>
      <c r="D175" s="85">
        <v>0</v>
      </c>
      <c r="E175" s="86">
        <v>700000</v>
      </c>
      <c r="F175" s="85">
        <v>357000</v>
      </c>
      <c r="G175" s="64" t="s">
        <v>89</v>
      </c>
      <c r="H175" s="82" t="s">
        <v>131</v>
      </c>
      <c r="I175" s="89"/>
      <c r="L175" s="81"/>
      <c r="M175" s="81"/>
      <c r="N175" s="81"/>
      <c r="O175" s="81"/>
      <c r="P175" s="14"/>
      <c r="T175" s="14"/>
      <c r="V175" s="110"/>
      <c r="W175" s="110"/>
    </row>
    <row r="176" spans="2:23" s="1" customFormat="1" ht="31.5" customHeight="1">
      <c r="B176" s="89"/>
      <c r="C176" s="61" t="s">
        <v>136</v>
      </c>
      <c r="D176" s="85">
        <v>0</v>
      </c>
      <c r="E176" s="86">
        <v>250000</v>
      </c>
      <c r="F176" s="85">
        <v>144190.73000000001</v>
      </c>
      <c r="G176" s="64" t="s">
        <v>17</v>
      </c>
      <c r="H176" s="213" t="s">
        <v>131</v>
      </c>
      <c r="I176" s="89"/>
      <c r="L176" s="81"/>
      <c r="M176" s="81"/>
      <c r="N176" s="81"/>
      <c r="O176" s="81"/>
      <c r="P176" s="14"/>
      <c r="T176" s="14"/>
      <c r="V176" s="110"/>
      <c r="W176" s="110"/>
    </row>
    <row r="177" spans="2:23" s="1" customFormat="1" ht="31.5" customHeight="1">
      <c r="B177" s="89"/>
      <c r="C177" s="61" t="s">
        <v>137</v>
      </c>
      <c r="D177" s="85"/>
      <c r="E177" s="86"/>
      <c r="F177" s="85">
        <v>78265</v>
      </c>
      <c r="G177" s="64" t="s">
        <v>89</v>
      </c>
      <c r="H177" s="213"/>
      <c r="I177" s="89"/>
      <c r="L177" s="81"/>
      <c r="M177" s="81"/>
      <c r="N177" s="81"/>
      <c r="O177" s="81"/>
      <c r="P177" s="14"/>
      <c r="T177" s="14"/>
      <c r="V177" s="110"/>
      <c r="W177" s="110"/>
    </row>
    <row r="178" spans="2:23" s="1" customFormat="1" ht="35.25" customHeight="1">
      <c r="B178" s="89"/>
      <c r="C178" s="71" t="s">
        <v>138</v>
      </c>
      <c r="D178" s="82">
        <v>0</v>
      </c>
      <c r="E178" s="83">
        <v>200000</v>
      </c>
      <c r="F178" s="82">
        <f>D178+E178</f>
        <v>200000</v>
      </c>
      <c r="G178" s="36" t="s">
        <v>75</v>
      </c>
      <c r="H178" s="213" t="s">
        <v>131</v>
      </c>
      <c r="I178" s="89"/>
      <c r="L178" s="81"/>
      <c r="M178" s="81"/>
      <c r="N178" s="81"/>
      <c r="O178" s="81"/>
      <c r="P178" s="14"/>
      <c r="T178" s="14"/>
      <c r="V178" s="110"/>
      <c r="W178" s="110"/>
    </row>
    <row r="179" spans="2:23" s="1" customFormat="1" ht="17.25" customHeight="1">
      <c r="B179" s="89"/>
      <c r="C179" s="61" t="s">
        <v>139</v>
      </c>
      <c r="D179" s="85">
        <v>0</v>
      </c>
      <c r="E179" s="86">
        <v>120000</v>
      </c>
      <c r="F179" s="85">
        <v>136000</v>
      </c>
      <c r="G179" s="64" t="s">
        <v>17</v>
      </c>
      <c r="H179" s="85">
        <v>137000</v>
      </c>
      <c r="I179" s="89"/>
      <c r="L179" s="81"/>
      <c r="M179" s="81"/>
      <c r="N179" s="81"/>
      <c r="O179" s="81"/>
      <c r="P179" s="14"/>
      <c r="T179" s="14"/>
      <c r="V179" s="110"/>
      <c r="W179" s="110"/>
    </row>
    <row r="180" spans="2:23" s="1" customFormat="1" ht="17.25" customHeight="1">
      <c r="B180" s="89"/>
      <c r="C180" s="61" t="s">
        <v>140</v>
      </c>
      <c r="D180" s="85">
        <v>0</v>
      </c>
      <c r="E180" s="86">
        <v>400000</v>
      </c>
      <c r="F180" s="85">
        <v>587000</v>
      </c>
      <c r="G180" s="64" t="s">
        <v>17</v>
      </c>
      <c r="H180" s="214">
        <v>590000</v>
      </c>
      <c r="I180" s="89"/>
      <c r="L180" s="81"/>
      <c r="M180" s="81"/>
      <c r="N180" s="81"/>
      <c r="O180" s="81"/>
      <c r="P180" s="14"/>
      <c r="T180" s="14"/>
      <c r="V180" s="110"/>
      <c r="W180" s="110"/>
    </row>
    <row r="181" spans="2:23" s="1" customFormat="1" ht="38.25" customHeight="1">
      <c r="B181" s="89"/>
      <c r="C181" s="61" t="s">
        <v>141</v>
      </c>
      <c r="D181" s="85">
        <v>0</v>
      </c>
      <c r="E181" s="86">
        <v>400000</v>
      </c>
      <c r="F181" s="85">
        <f>D181+E181</f>
        <v>400000</v>
      </c>
      <c r="G181" s="64" t="s">
        <v>142</v>
      </c>
      <c r="H181" s="107" t="s">
        <v>131</v>
      </c>
      <c r="I181" s="89"/>
      <c r="L181" s="81"/>
      <c r="M181" s="81"/>
      <c r="N181" s="81"/>
      <c r="O181" s="81"/>
      <c r="P181" s="14"/>
      <c r="T181" s="14"/>
      <c r="V181" s="110"/>
      <c r="W181" s="110"/>
    </row>
    <row r="182" spans="2:23" s="1" customFormat="1" ht="38.25" customHeight="1">
      <c r="B182" s="89"/>
      <c r="C182" s="61" t="s">
        <v>143</v>
      </c>
      <c r="D182" s="85">
        <v>0</v>
      </c>
      <c r="E182" s="86">
        <v>300000</v>
      </c>
      <c r="F182" s="85">
        <f>D182+E182</f>
        <v>300000</v>
      </c>
      <c r="G182" s="64" t="s">
        <v>142</v>
      </c>
      <c r="H182" s="82" t="s">
        <v>131</v>
      </c>
      <c r="I182" s="89"/>
      <c r="L182" s="81"/>
      <c r="M182" s="81"/>
      <c r="N182" s="81"/>
      <c r="O182" s="81"/>
      <c r="P182" s="14"/>
      <c r="T182" s="14"/>
      <c r="V182" s="110"/>
      <c r="W182" s="110"/>
    </row>
    <row r="183" spans="2:23" s="1" customFormat="1" ht="35.25" customHeight="1">
      <c r="B183" s="89"/>
      <c r="C183" s="61" t="s">
        <v>144</v>
      </c>
      <c r="D183" s="85">
        <v>0</v>
      </c>
      <c r="E183" s="86">
        <v>500000</v>
      </c>
      <c r="F183" s="85">
        <v>400000</v>
      </c>
      <c r="G183" s="64" t="s">
        <v>89</v>
      </c>
      <c r="H183" s="107" t="s">
        <v>131</v>
      </c>
      <c r="I183" s="89"/>
      <c r="L183" s="81"/>
      <c r="M183" s="81"/>
      <c r="N183" s="81"/>
      <c r="O183" s="81"/>
      <c r="P183" s="14"/>
      <c r="T183" s="14"/>
      <c r="V183" s="110"/>
      <c r="W183" s="110"/>
    </row>
    <row r="184" spans="2:23" s="1" customFormat="1" ht="17.25" customHeight="1">
      <c r="B184" s="89"/>
      <c r="C184" s="61" t="s">
        <v>145</v>
      </c>
      <c r="D184" s="85">
        <v>0</v>
      </c>
      <c r="E184" s="86">
        <v>350000</v>
      </c>
      <c r="F184" s="85">
        <v>402000</v>
      </c>
      <c r="G184" s="64" t="s">
        <v>17</v>
      </c>
      <c r="H184" s="85">
        <v>402000</v>
      </c>
      <c r="I184" s="89"/>
      <c r="L184" s="81"/>
      <c r="M184" s="81"/>
      <c r="N184" s="81"/>
      <c r="O184" s="81"/>
      <c r="P184" s="14"/>
      <c r="T184" s="14"/>
      <c r="V184" s="110"/>
      <c r="W184" s="110"/>
    </row>
    <row r="185" spans="2:23" s="1" customFormat="1" ht="31.5" customHeight="1">
      <c r="B185" s="89"/>
      <c r="C185" s="61" t="s">
        <v>146</v>
      </c>
      <c r="D185" s="85"/>
      <c r="E185" s="86"/>
      <c r="F185" s="85">
        <v>1224172</v>
      </c>
      <c r="G185" s="64" t="s">
        <v>89</v>
      </c>
      <c r="H185" s="85"/>
      <c r="I185" s="89"/>
      <c r="L185" s="81"/>
      <c r="M185" s="81"/>
      <c r="N185" s="81"/>
      <c r="O185" s="81"/>
      <c r="P185" s="14"/>
      <c r="T185" s="14"/>
      <c r="V185" s="110"/>
      <c r="W185" s="110"/>
    </row>
    <row r="186" spans="2:23" s="1" customFormat="1" ht="31.5" customHeight="1">
      <c r="B186" s="89"/>
      <c r="C186" s="61" t="s">
        <v>147</v>
      </c>
      <c r="D186" s="215"/>
      <c r="E186" s="216"/>
      <c r="F186" s="85">
        <v>150000</v>
      </c>
      <c r="G186" s="64" t="s">
        <v>89</v>
      </c>
      <c r="H186" s="215"/>
      <c r="I186" s="89"/>
      <c r="L186" s="81"/>
      <c r="M186" s="81"/>
      <c r="N186" s="81"/>
      <c r="O186" s="81"/>
      <c r="P186" s="14"/>
      <c r="T186" s="14"/>
      <c r="V186" s="110"/>
      <c r="W186" s="110"/>
    </row>
    <row r="187" spans="2:23" s="1" customFormat="1" ht="31.5" customHeight="1">
      <c r="B187" s="89"/>
      <c r="C187" s="61" t="s">
        <v>148</v>
      </c>
      <c r="D187" s="215"/>
      <c r="E187" s="216"/>
      <c r="F187" s="85">
        <v>93518.720000000001</v>
      </c>
      <c r="G187" s="64" t="s">
        <v>89</v>
      </c>
      <c r="H187" s="215"/>
      <c r="I187" s="89"/>
      <c r="L187" s="81"/>
      <c r="M187" s="81"/>
      <c r="N187" s="81"/>
      <c r="O187" s="81"/>
      <c r="P187" s="14"/>
      <c r="T187" s="14"/>
      <c r="V187" s="110"/>
      <c r="W187" s="110"/>
    </row>
    <row r="188" spans="2:23" s="1" customFormat="1" ht="31.5" customHeight="1">
      <c r="B188" s="89"/>
      <c r="C188" s="217" t="s">
        <v>149</v>
      </c>
      <c r="D188" s="218"/>
      <c r="E188" s="219"/>
      <c r="F188" s="220">
        <v>200000</v>
      </c>
      <c r="G188" s="124" t="s">
        <v>44</v>
      </c>
      <c r="H188" s="215"/>
      <c r="I188" s="89"/>
      <c r="L188" s="81"/>
      <c r="M188" s="81"/>
      <c r="N188" s="81"/>
      <c r="O188" s="81"/>
      <c r="P188" s="14"/>
      <c r="T188" s="14"/>
      <c r="V188" s="110"/>
      <c r="W188" s="110"/>
    </row>
    <row r="189" spans="2:23" s="1" customFormat="1" ht="31.5" customHeight="1">
      <c r="B189" s="89"/>
      <c r="C189" s="217" t="s">
        <v>150</v>
      </c>
      <c r="D189" s="218"/>
      <c r="E189" s="219"/>
      <c r="F189" s="220">
        <v>250000</v>
      </c>
      <c r="G189" s="124"/>
      <c r="H189" s="215"/>
      <c r="I189" s="89"/>
      <c r="L189" s="81"/>
      <c r="M189" s="81"/>
      <c r="N189" s="81"/>
      <c r="O189" s="81"/>
      <c r="P189" s="14"/>
      <c r="T189" s="14"/>
      <c r="V189" s="110"/>
      <c r="W189" s="110"/>
    </row>
    <row r="190" spans="2:23" s="1" customFormat="1" ht="8.25" customHeight="1">
      <c r="B190" s="89"/>
      <c r="C190" s="221"/>
      <c r="D190" s="107"/>
      <c r="E190" s="212"/>
      <c r="F190" s="107"/>
      <c r="G190" s="53"/>
      <c r="H190" s="107"/>
      <c r="I190" s="89"/>
      <c r="L190" s="81"/>
      <c r="M190" s="81"/>
      <c r="N190" s="81"/>
      <c r="O190" s="81"/>
      <c r="P190" s="14"/>
      <c r="T190" s="14"/>
      <c r="V190" s="110"/>
      <c r="W190" s="110"/>
    </row>
    <row r="191" spans="2:23" s="1" customFormat="1" ht="34.5" customHeight="1">
      <c r="B191" s="89"/>
      <c r="C191" s="91" t="s">
        <v>151</v>
      </c>
      <c r="D191" s="222">
        <v>900000</v>
      </c>
      <c r="E191" s="223">
        <v>0</v>
      </c>
      <c r="F191" s="222">
        <f>D191+E191</f>
        <v>900000</v>
      </c>
      <c r="G191" s="36"/>
      <c r="H191" s="208" t="s">
        <v>113</v>
      </c>
      <c r="I191" s="89"/>
      <c r="L191" s="46"/>
      <c r="M191" s="46"/>
      <c r="N191" s="46"/>
      <c r="O191" s="46"/>
      <c r="P191" s="46"/>
      <c r="T191" s="14"/>
      <c r="V191" s="110"/>
      <c r="W191" s="110"/>
    </row>
    <row r="192" spans="2:23" s="1" customFormat="1" ht="20.25" customHeight="1">
      <c r="B192" s="89"/>
      <c r="C192" s="194" t="s">
        <v>79</v>
      </c>
      <c r="D192" s="44"/>
      <c r="E192" s="45"/>
      <c r="F192" s="44"/>
      <c r="G192" s="36"/>
      <c r="H192" s="44"/>
      <c r="I192" s="89"/>
      <c r="L192" s="133"/>
      <c r="M192" s="133"/>
      <c r="N192" s="133"/>
      <c r="O192" s="131"/>
      <c r="P192" s="93"/>
      <c r="T192" s="14"/>
      <c r="V192" s="110"/>
      <c r="W192" s="110"/>
    </row>
    <row r="193" spans="2:23" s="1" customFormat="1" ht="4.5" customHeight="1">
      <c r="B193" s="89"/>
      <c r="C193" s="195"/>
      <c r="D193" s="135"/>
      <c r="E193" s="136"/>
      <c r="F193" s="135"/>
      <c r="G193" s="53"/>
      <c r="H193" s="135"/>
      <c r="I193" s="89"/>
      <c r="L193" s="133"/>
      <c r="M193" s="133"/>
      <c r="N193" s="133"/>
      <c r="O193" s="131"/>
      <c r="P193" s="93"/>
      <c r="T193" s="14"/>
      <c r="V193" s="110"/>
      <c r="W193" s="110"/>
    </row>
    <row r="194" spans="2:23" s="1" customFormat="1" ht="43.5" customHeight="1">
      <c r="B194" s="89"/>
      <c r="C194" s="224" t="s">
        <v>152</v>
      </c>
      <c r="D194" s="145">
        <v>58900</v>
      </c>
      <c r="E194" s="73">
        <v>0</v>
      </c>
      <c r="F194" s="145">
        <f>D194+E194</f>
        <v>58900</v>
      </c>
      <c r="G194" s="36" t="s">
        <v>75</v>
      </c>
      <c r="H194" s="225" t="s">
        <v>22</v>
      </c>
      <c r="I194" s="89"/>
      <c r="L194" s="138"/>
      <c r="M194" s="138"/>
      <c r="N194" s="138"/>
      <c r="O194" s="138"/>
      <c r="P194" s="139"/>
      <c r="T194" s="14"/>
      <c r="V194" s="110"/>
      <c r="W194" s="110"/>
    </row>
    <row r="195" spans="2:23" s="1" customFormat="1" ht="6.75" customHeight="1">
      <c r="B195" s="89"/>
      <c r="C195" s="196"/>
      <c r="D195" s="141"/>
      <c r="E195" s="142"/>
      <c r="F195" s="141"/>
      <c r="G195" s="53"/>
      <c r="H195" s="141"/>
      <c r="I195" s="89"/>
      <c r="L195" s="197"/>
      <c r="M195" s="197"/>
      <c r="N195" s="197"/>
      <c r="O195" s="197"/>
      <c r="P195" s="139"/>
      <c r="T195" s="14"/>
      <c r="V195" s="110"/>
      <c r="W195" s="110"/>
    </row>
    <row r="196" spans="2:23" s="1" customFormat="1" ht="34.5" customHeight="1">
      <c r="B196" s="89"/>
      <c r="C196" s="224" t="s">
        <v>153</v>
      </c>
      <c r="D196" s="145">
        <v>841100</v>
      </c>
      <c r="E196" s="73">
        <v>0</v>
      </c>
      <c r="F196" s="145">
        <f>D196+E196</f>
        <v>841100</v>
      </c>
      <c r="G196" s="36"/>
      <c r="H196" s="225" t="s">
        <v>22</v>
      </c>
      <c r="I196" s="89"/>
      <c r="L196" s="138"/>
      <c r="M196" s="138"/>
      <c r="N196" s="138"/>
      <c r="O196" s="138"/>
      <c r="P196" s="139"/>
      <c r="T196" s="14"/>
      <c r="V196" s="110"/>
      <c r="W196" s="110"/>
    </row>
    <row r="197" spans="2:23" s="1" customFormat="1" ht="4.5" customHeight="1">
      <c r="B197" s="89"/>
      <c r="C197" s="226"/>
      <c r="D197" s="52"/>
      <c r="E197" s="147"/>
      <c r="F197" s="52"/>
      <c r="G197" s="53"/>
      <c r="H197" s="52"/>
      <c r="I197" s="89"/>
      <c r="L197" s="114"/>
      <c r="M197" s="114"/>
      <c r="N197" s="114"/>
      <c r="O197" s="114"/>
      <c r="P197" s="14"/>
      <c r="T197" s="14"/>
      <c r="U197" s="106"/>
      <c r="V197" s="110"/>
      <c r="W197" s="110"/>
    </row>
    <row r="198" spans="2:23" s="1" customFormat="1" ht="18" customHeight="1">
      <c r="B198" s="89"/>
      <c r="C198" s="227" t="s">
        <v>154</v>
      </c>
      <c r="D198" s="228">
        <v>1837000</v>
      </c>
      <c r="E198" s="223">
        <v>323000</v>
      </c>
      <c r="F198" s="228">
        <f>SUM(F201:F205)</f>
        <v>2160000</v>
      </c>
      <c r="G198" s="36"/>
      <c r="H198" s="208" t="s">
        <v>22</v>
      </c>
      <c r="I198" s="89"/>
      <c r="L198" s="229"/>
      <c r="M198" s="229"/>
      <c r="N198" s="93"/>
      <c r="O198" s="93"/>
      <c r="P198" s="93"/>
      <c r="T198" s="14"/>
      <c r="U198" s="230"/>
      <c r="V198" s="110"/>
      <c r="W198" s="110"/>
    </row>
    <row r="199" spans="2:23" s="1" customFormat="1" ht="21.75" customHeight="1">
      <c r="B199" s="89"/>
      <c r="C199" s="194" t="s">
        <v>79</v>
      </c>
      <c r="D199" s="153"/>
      <c r="E199" s="154"/>
      <c r="F199" s="153"/>
      <c r="G199" s="36"/>
      <c r="H199" s="153"/>
      <c r="I199" s="89"/>
      <c r="L199" s="114"/>
      <c r="M199" s="114"/>
      <c r="N199" s="114"/>
      <c r="O199" s="114"/>
      <c r="P199" s="14"/>
      <c r="T199" s="14"/>
      <c r="U199" s="106"/>
      <c r="V199" s="110"/>
      <c r="W199" s="110"/>
    </row>
    <row r="200" spans="2:23" s="1" customFormat="1" ht="3.75" customHeight="1">
      <c r="B200" s="89"/>
      <c r="C200" s="226"/>
      <c r="D200" s="52"/>
      <c r="E200" s="147"/>
      <c r="F200" s="52"/>
      <c r="G200" s="53"/>
      <c r="H200" s="52"/>
      <c r="I200" s="89"/>
      <c r="L200" s="114"/>
      <c r="M200" s="114"/>
      <c r="N200" s="114"/>
      <c r="O200" s="114"/>
      <c r="P200" s="14"/>
      <c r="T200" s="14"/>
      <c r="U200" s="106"/>
      <c r="V200" s="110"/>
      <c r="W200" s="110"/>
    </row>
    <row r="201" spans="2:23" s="1" customFormat="1" ht="21.75" customHeight="1">
      <c r="B201" s="89"/>
      <c r="C201" s="61" t="s">
        <v>155</v>
      </c>
      <c r="D201" s="85">
        <v>1530127</v>
      </c>
      <c r="E201" s="86">
        <v>0</v>
      </c>
      <c r="F201" s="85">
        <v>1530127</v>
      </c>
      <c r="G201" s="64" t="s">
        <v>17</v>
      </c>
      <c r="H201" s="225" t="s">
        <v>22</v>
      </c>
      <c r="I201" s="89"/>
      <c r="L201" s="114"/>
      <c r="M201" s="114"/>
      <c r="N201" s="114"/>
      <c r="O201" s="114"/>
      <c r="P201" s="14"/>
      <c r="T201" s="14"/>
      <c r="U201" s="106"/>
      <c r="V201" s="110"/>
      <c r="W201" s="110"/>
    </row>
    <row r="202" spans="2:23" s="1" customFormat="1" ht="3.75" customHeight="1">
      <c r="B202" s="89"/>
      <c r="C202" s="231"/>
      <c r="D202" s="52"/>
      <c r="E202" s="147"/>
      <c r="F202" s="52"/>
      <c r="G202" s="53"/>
      <c r="H202" s="52"/>
      <c r="I202" s="89"/>
      <c r="L202" s="114"/>
      <c r="M202" s="114"/>
      <c r="N202" s="114"/>
      <c r="O202" s="114"/>
      <c r="P202" s="14"/>
      <c r="T202" s="14"/>
      <c r="U202" s="106"/>
      <c r="V202" s="110"/>
      <c r="W202" s="110"/>
    </row>
    <row r="203" spans="2:23" s="1" customFormat="1" ht="23.25" customHeight="1">
      <c r="B203" s="89"/>
      <c r="C203" s="61" t="s">
        <v>156</v>
      </c>
      <c r="D203" s="85"/>
      <c r="E203" s="86"/>
      <c r="F203" s="85">
        <v>324151</v>
      </c>
      <c r="G203" s="64" t="s">
        <v>17</v>
      </c>
      <c r="H203" s="52"/>
      <c r="I203" s="89"/>
      <c r="L203" s="114"/>
      <c r="M203" s="114"/>
      <c r="N203" s="114"/>
      <c r="O203" s="114"/>
      <c r="P203" s="14"/>
      <c r="T203" s="14"/>
      <c r="U203" s="106"/>
      <c r="V203" s="110"/>
      <c r="W203" s="110"/>
    </row>
    <row r="204" spans="2:23" s="1" customFormat="1" ht="3.75" customHeight="1">
      <c r="B204" s="89"/>
      <c r="C204" s="231"/>
      <c r="D204" s="52"/>
      <c r="E204" s="147"/>
      <c r="F204" s="52"/>
      <c r="G204" s="53"/>
      <c r="H204" s="52"/>
      <c r="I204" s="89"/>
      <c r="L204" s="114"/>
      <c r="M204" s="114"/>
      <c r="N204" s="114"/>
      <c r="O204" s="114"/>
      <c r="P204" s="14"/>
      <c r="T204" s="14"/>
      <c r="U204" s="106"/>
      <c r="V204" s="110"/>
      <c r="W204" s="110"/>
    </row>
    <row r="205" spans="2:23" s="1" customFormat="1" ht="35.25" customHeight="1">
      <c r="B205" s="89"/>
      <c r="C205" s="160" t="s">
        <v>157</v>
      </c>
      <c r="D205" s="150">
        <v>305722</v>
      </c>
      <c r="E205" s="151">
        <v>0</v>
      </c>
      <c r="F205" s="150">
        <f>D205+E205</f>
        <v>305722</v>
      </c>
      <c r="G205" s="64" t="s">
        <v>122</v>
      </c>
      <c r="H205" s="150">
        <v>305722</v>
      </c>
      <c r="I205" s="89"/>
      <c r="L205" s="114"/>
      <c r="M205" s="114"/>
      <c r="N205" s="114"/>
      <c r="O205" s="114"/>
      <c r="P205" s="14"/>
      <c r="T205" s="14"/>
      <c r="U205" s="106"/>
      <c r="V205" s="110"/>
      <c r="W205" s="110"/>
    </row>
    <row r="206" spans="2:23" s="1" customFormat="1" ht="3" customHeight="1">
      <c r="B206" s="89"/>
      <c r="C206" s="226"/>
      <c r="D206" s="52"/>
      <c r="E206" s="147"/>
      <c r="F206" s="52"/>
      <c r="G206" s="53"/>
      <c r="H206" s="52"/>
      <c r="I206" s="89"/>
      <c r="L206" s="114"/>
      <c r="M206" s="114"/>
      <c r="N206" s="114"/>
      <c r="O206" s="114"/>
      <c r="P206" s="14"/>
      <c r="T206" s="14"/>
      <c r="U206" s="106"/>
      <c r="V206" s="110"/>
      <c r="W206" s="110"/>
    </row>
    <row r="207" spans="2:23" s="1" customFormat="1" ht="18" customHeight="1">
      <c r="B207" s="89"/>
      <c r="C207" s="227" t="s">
        <v>158</v>
      </c>
      <c r="D207" s="228">
        <v>200000</v>
      </c>
      <c r="E207" s="223">
        <v>0</v>
      </c>
      <c r="F207" s="228">
        <f>D207+E207</f>
        <v>200000</v>
      </c>
      <c r="G207" s="36"/>
      <c r="H207" s="208" t="s">
        <v>22</v>
      </c>
      <c r="I207" s="89"/>
      <c r="L207" s="229"/>
      <c r="M207" s="229"/>
      <c r="N207" s="93"/>
      <c r="O207" s="93"/>
      <c r="P207" s="93"/>
      <c r="T207" s="14"/>
      <c r="U207" s="230"/>
      <c r="V207" s="110"/>
      <c r="W207" s="110"/>
    </row>
    <row r="208" spans="2:23" s="1" customFormat="1" ht="18" customHeight="1">
      <c r="B208" s="89"/>
      <c r="C208" s="194" t="s">
        <v>79</v>
      </c>
      <c r="D208" s="44"/>
      <c r="E208" s="45"/>
      <c r="F208" s="44"/>
      <c r="G208" s="36"/>
      <c r="H208" s="44"/>
      <c r="I208" s="89"/>
      <c r="L208" s="133"/>
      <c r="M208" s="133"/>
      <c r="N208" s="133"/>
      <c r="O208" s="131"/>
      <c r="P208" s="93"/>
      <c r="T208" s="14"/>
      <c r="U208" s="230"/>
      <c r="V208" s="110"/>
      <c r="W208" s="110"/>
    </row>
    <row r="209" spans="2:23" s="1" customFormat="1" ht="5.25" customHeight="1">
      <c r="B209" s="89"/>
      <c r="C209" s="195"/>
      <c r="D209" s="135"/>
      <c r="E209" s="136"/>
      <c r="F209" s="135"/>
      <c r="G209" s="53"/>
      <c r="H209" s="135"/>
      <c r="I209" s="89"/>
      <c r="L209" s="133"/>
      <c r="M209" s="133"/>
      <c r="N209" s="133"/>
      <c r="O209" s="131"/>
      <c r="P209" s="93"/>
      <c r="T209" s="14"/>
      <c r="U209" s="230"/>
      <c r="V209" s="110"/>
      <c r="W209" s="110"/>
    </row>
    <row r="210" spans="2:23" s="1" customFormat="1" ht="27.75" customHeight="1">
      <c r="B210" s="89"/>
      <c r="C210" s="118" t="s">
        <v>159</v>
      </c>
      <c r="D210" s="119">
        <v>17690</v>
      </c>
      <c r="E210" s="63">
        <v>0</v>
      </c>
      <c r="F210" s="119">
        <f>D210+E210</f>
        <v>17690</v>
      </c>
      <c r="G210" s="232" t="s">
        <v>29</v>
      </c>
      <c r="H210" s="225" t="s">
        <v>22</v>
      </c>
      <c r="I210" s="89"/>
      <c r="L210" s="138"/>
      <c r="M210" s="138"/>
      <c r="N210" s="138"/>
      <c r="O210" s="138"/>
      <c r="P210" s="139"/>
      <c r="T210" s="14"/>
      <c r="U210" s="230"/>
      <c r="V210" s="110"/>
      <c r="W210" s="110"/>
    </row>
    <row r="211" spans="2:23" s="1" customFormat="1" ht="6" customHeight="1">
      <c r="B211" s="89"/>
      <c r="C211" s="211"/>
      <c r="D211" s="141"/>
      <c r="E211" s="142"/>
      <c r="F211" s="141"/>
      <c r="G211" s="53"/>
      <c r="H211" s="141"/>
      <c r="I211" s="89"/>
      <c r="L211" s="197"/>
      <c r="M211" s="197"/>
      <c r="N211" s="197"/>
      <c r="O211" s="197"/>
      <c r="P211" s="139"/>
      <c r="T211" s="14"/>
      <c r="U211" s="230"/>
      <c r="V211" s="110"/>
      <c r="W211" s="110"/>
    </row>
    <row r="212" spans="2:23" s="1" customFormat="1" ht="18" customHeight="1">
      <c r="B212" s="89"/>
      <c r="C212" s="224" t="s">
        <v>160</v>
      </c>
      <c r="D212" s="145">
        <v>89060</v>
      </c>
      <c r="E212" s="73">
        <v>0</v>
      </c>
      <c r="F212" s="145">
        <f>D212+E212</f>
        <v>89060</v>
      </c>
      <c r="G212" s="36" t="s">
        <v>161</v>
      </c>
      <c r="H212" s="225" t="s">
        <v>22</v>
      </c>
      <c r="I212" s="89"/>
      <c r="L212" s="138"/>
      <c r="M212" s="138"/>
      <c r="N212" s="138"/>
      <c r="O212" s="138"/>
      <c r="P212" s="139"/>
      <c r="T212" s="14"/>
      <c r="U212" s="230"/>
      <c r="V212" s="110"/>
      <c r="W212" s="110"/>
    </row>
    <row r="213" spans="2:23" s="1" customFormat="1" ht="4.5" customHeight="1">
      <c r="B213" s="89"/>
      <c r="C213" s="233"/>
      <c r="D213" s="234"/>
      <c r="E213" s="235"/>
      <c r="F213" s="234"/>
      <c r="G213" s="53"/>
      <c r="H213" s="234"/>
      <c r="I213" s="89"/>
      <c r="L213" s="14"/>
      <c r="M213" s="14"/>
      <c r="N213" s="14"/>
      <c r="O213" s="14"/>
      <c r="P213" s="14"/>
      <c r="T213" s="14"/>
      <c r="U213" s="110"/>
      <c r="V213" s="110"/>
      <c r="W213" s="110"/>
    </row>
    <row r="214" spans="2:23" s="1" customFormat="1" ht="20.25" customHeight="1">
      <c r="B214" s="89"/>
      <c r="C214" s="236" t="s">
        <v>162</v>
      </c>
      <c r="D214" s="222">
        <v>1500000</v>
      </c>
      <c r="E214" s="223">
        <v>0</v>
      </c>
      <c r="F214" s="222">
        <f>D214+E214</f>
        <v>1500000</v>
      </c>
      <c r="G214" s="36" t="s">
        <v>124</v>
      </c>
      <c r="H214" s="237" t="s">
        <v>30</v>
      </c>
      <c r="I214" s="89"/>
      <c r="L214" s="46"/>
      <c r="M214" s="46"/>
      <c r="N214" s="46"/>
      <c r="O214" s="93"/>
      <c r="P214" s="93"/>
    </row>
    <row r="215" spans="2:23" s="1" customFormat="1" ht="4.5" customHeight="1">
      <c r="B215" s="89"/>
      <c r="C215" s="111"/>
      <c r="D215" s="112"/>
      <c r="E215" s="159"/>
      <c r="F215" s="112"/>
      <c r="G215" s="53"/>
      <c r="H215" s="112"/>
      <c r="I215" s="89"/>
      <c r="L215" s="54"/>
      <c r="M215" s="54"/>
      <c r="N215" s="54"/>
      <c r="O215" s="14"/>
      <c r="P215" s="14"/>
    </row>
    <row r="216" spans="2:23" s="1" customFormat="1" ht="48.75" customHeight="1">
      <c r="B216" s="89"/>
      <c r="C216" s="91" t="s">
        <v>163</v>
      </c>
      <c r="D216" s="222">
        <v>200000</v>
      </c>
      <c r="E216" s="223">
        <v>0</v>
      </c>
      <c r="F216" s="222">
        <f>D216+E216</f>
        <v>200000</v>
      </c>
      <c r="G216" s="36"/>
      <c r="H216" s="237" t="s">
        <v>30</v>
      </c>
      <c r="I216" s="89"/>
      <c r="L216" s="46"/>
      <c r="M216" s="46"/>
      <c r="N216" s="46"/>
      <c r="O216" s="46"/>
      <c r="P216" s="46"/>
    </row>
    <row r="217" spans="2:23" s="1" customFormat="1" ht="21.75" customHeight="1">
      <c r="B217" s="89"/>
      <c r="C217" s="194" t="s">
        <v>79</v>
      </c>
      <c r="D217" s="153"/>
      <c r="E217" s="154"/>
      <c r="F217" s="153"/>
      <c r="G217" s="36"/>
      <c r="H217" s="153"/>
      <c r="I217" s="89"/>
      <c r="L217" s="114"/>
      <c r="M217" s="114"/>
      <c r="N217" s="114"/>
      <c r="O217" s="114"/>
      <c r="P217" s="14"/>
      <c r="T217" s="14"/>
      <c r="U217" s="106"/>
      <c r="V217" s="110"/>
      <c r="W217" s="110"/>
    </row>
    <row r="218" spans="2:23" s="1" customFormat="1" ht="4.5" customHeight="1">
      <c r="B218" s="89"/>
      <c r="C218" s="111"/>
      <c r="D218" s="112"/>
      <c r="E218" s="159"/>
      <c r="F218" s="112"/>
      <c r="G218" s="53"/>
      <c r="H218" s="112"/>
      <c r="I218" s="89"/>
      <c r="L218" s="54"/>
      <c r="M218" s="54"/>
      <c r="N218" s="54"/>
      <c r="O218" s="14"/>
      <c r="P218" s="14"/>
    </row>
    <row r="219" spans="2:23" s="1" customFormat="1" ht="39.75" customHeight="1">
      <c r="B219" s="89"/>
      <c r="C219" s="238" t="s">
        <v>164</v>
      </c>
      <c r="D219" s="191">
        <v>79300</v>
      </c>
      <c r="E219" s="192">
        <v>0</v>
      </c>
      <c r="F219" s="191">
        <f>D219+E219</f>
        <v>79300</v>
      </c>
      <c r="G219" s="64" t="s">
        <v>95</v>
      </c>
      <c r="H219" s="225" t="s">
        <v>22</v>
      </c>
      <c r="I219" s="89"/>
      <c r="L219" s="54"/>
      <c r="M219" s="54"/>
      <c r="N219" s="54"/>
      <c r="O219" s="14"/>
      <c r="P219" s="14"/>
    </row>
    <row r="220" spans="2:23" s="1" customFormat="1" ht="4.5" customHeight="1">
      <c r="B220" s="89"/>
      <c r="C220" s="211"/>
      <c r="D220" s="112"/>
      <c r="E220" s="159"/>
      <c r="F220" s="112"/>
      <c r="G220" s="53"/>
      <c r="H220" s="112"/>
      <c r="I220" s="89"/>
      <c r="L220" s="54"/>
      <c r="M220" s="54"/>
      <c r="N220" s="54"/>
      <c r="O220" s="14"/>
      <c r="P220" s="14"/>
    </row>
    <row r="221" spans="2:23" s="1" customFormat="1" ht="21.75" customHeight="1">
      <c r="B221" s="89"/>
      <c r="C221" s="239" t="s">
        <v>165</v>
      </c>
      <c r="D221" s="163">
        <v>120700</v>
      </c>
      <c r="E221" s="189">
        <v>0</v>
      </c>
      <c r="F221" s="163">
        <f>D221+E221</f>
        <v>120700</v>
      </c>
      <c r="G221" s="36" t="s">
        <v>166</v>
      </c>
      <c r="H221" s="240" t="s">
        <v>30</v>
      </c>
      <c r="I221" s="89"/>
      <c r="L221" s="54"/>
      <c r="M221" s="54"/>
      <c r="N221" s="54"/>
      <c r="O221" s="14"/>
      <c r="P221" s="14"/>
    </row>
    <row r="222" spans="2:23" s="1" customFormat="1" ht="7.5" customHeight="1">
      <c r="B222" s="89"/>
      <c r="C222" s="111"/>
      <c r="D222" s="112"/>
      <c r="E222" s="159"/>
      <c r="F222" s="112"/>
      <c r="G222" s="53"/>
      <c r="H222" s="112"/>
      <c r="I222" s="89"/>
      <c r="L222" s="54"/>
      <c r="M222" s="54"/>
      <c r="N222" s="54"/>
      <c r="O222" s="14"/>
      <c r="P222" s="14"/>
    </row>
    <row r="223" spans="2:23" s="1" customFormat="1" ht="36.75" customHeight="1">
      <c r="B223" s="89"/>
      <c r="C223" s="155" t="s">
        <v>167</v>
      </c>
      <c r="D223" s="241">
        <v>578000</v>
      </c>
      <c r="E223" s="242">
        <v>0</v>
      </c>
      <c r="F223" s="241">
        <f>D223+E223</f>
        <v>578000</v>
      </c>
      <c r="G223" s="64" t="s">
        <v>32</v>
      </c>
      <c r="H223" s="241">
        <v>577149.71</v>
      </c>
      <c r="I223" s="89"/>
      <c r="L223" s="46"/>
      <c r="M223" s="46"/>
      <c r="N223" s="46"/>
      <c r="O223" s="46"/>
      <c r="P223" s="46"/>
    </row>
    <row r="224" spans="2:23" s="1" customFormat="1" ht="4.5" customHeight="1">
      <c r="B224" s="89"/>
      <c r="C224" s="111"/>
      <c r="D224" s="112"/>
      <c r="E224" s="159"/>
      <c r="F224" s="112"/>
      <c r="G224" s="53"/>
      <c r="H224" s="112"/>
      <c r="I224" s="89"/>
      <c r="L224" s="54"/>
      <c r="M224" s="54"/>
      <c r="N224" s="54"/>
      <c r="O224" s="54"/>
      <c r="P224" s="54"/>
    </row>
    <row r="225" spans="2:23" s="1" customFormat="1" ht="18" customHeight="1">
      <c r="B225" s="89"/>
      <c r="C225" s="155" t="s">
        <v>168</v>
      </c>
      <c r="D225" s="85">
        <v>1505000</v>
      </c>
      <c r="E225" s="86">
        <v>-163000</v>
      </c>
      <c r="F225" s="241">
        <f>D225+E225</f>
        <v>1342000</v>
      </c>
      <c r="G225" s="64" t="s">
        <v>17</v>
      </c>
      <c r="H225" s="208" t="s">
        <v>22</v>
      </c>
      <c r="I225" s="89"/>
      <c r="L225" s="46"/>
      <c r="M225" s="46"/>
      <c r="N225" s="46"/>
      <c r="O225" s="46"/>
      <c r="P225" s="93"/>
    </row>
    <row r="226" spans="2:23" s="1" customFormat="1" ht="4.5" customHeight="1">
      <c r="B226" s="89"/>
      <c r="C226" s="233"/>
      <c r="D226" s="243"/>
      <c r="E226" s="244"/>
      <c r="F226" s="243"/>
      <c r="G226" s="53"/>
      <c r="H226" s="245"/>
      <c r="I226" s="89"/>
      <c r="L226" s="114"/>
      <c r="M226" s="114"/>
      <c r="N226" s="114"/>
      <c r="O226" s="114"/>
      <c r="P226" s="14"/>
    </row>
    <row r="227" spans="2:23" s="1" customFormat="1" ht="18" customHeight="1">
      <c r="B227" s="89"/>
      <c r="C227" s="91" t="s">
        <v>169</v>
      </c>
      <c r="D227" s="222">
        <v>90000</v>
      </c>
      <c r="E227" s="223">
        <v>0</v>
      </c>
      <c r="F227" s="222">
        <f>D227+E227</f>
        <v>90000</v>
      </c>
      <c r="G227" s="36" t="s">
        <v>13</v>
      </c>
      <c r="H227" s="208" t="s">
        <v>22</v>
      </c>
      <c r="I227" s="89"/>
      <c r="L227" s="46"/>
      <c r="M227" s="46"/>
      <c r="N227" s="46"/>
      <c r="O227" s="93"/>
      <c r="P227" s="93"/>
    </row>
    <row r="228" spans="2:23" s="1" customFormat="1" ht="4.5" customHeight="1">
      <c r="B228" s="89"/>
      <c r="C228" s="233"/>
      <c r="D228" s="243"/>
      <c r="E228" s="244"/>
      <c r="F228" s="243"/>
      <c r="G228" s="53"/>
      <c r="H228" s="245"/>
      <c r="I228" s="89"/>
      <c r="L228" s="114"/>
      <c r="M228" s="114"/>
      <c r="N228" s="114"/>
      <c r="O228" s="114"/>
      <c r="P228" s="14"/>
    </row>
    <row r="229" spans="2:23" s="1" customFormat="1" ht="18" customHeight="1">
      <c r="B229" s="89"/>
      <c r="C229" s="91" t="s">
        <v>170</v>
      </c>
      <c r="D229" s="222">
        <v>110000</v>
      </c>
      <c r="E229" s="223">
        <v>0</v>
      </c>
      <c r="F229" s="222">
        <f>D229+E229</f>
        <v>110000</v>
      </c>
      <c r="G229" s="36" t="s">
        <v>171</v>
      </c>
      <c r="H229" s="208" t="s">
        <v>22</v>
      </c>
      <c r="I229" s="89"/>
      <c r="L229" s="46"/>
      <c r="M229" s="46"/>
      <c r="N229" s="46"/>
      <c r="O229" s="93"/>
      <c r="P229" s="93"/>
    </row>
    <row r="230" spans="2:23" s="1" customFormat="1" ht="5.25" customHeight="1">
      <c r="B230" s="89"/>
      <c r="C230" s="99"/>
      <c r="D230" s="246"/>
      <c r="E230" s="235"/>
      <c r="F230" s="246"/>
      <c r="G230" s="53"/>
      <c r="H230" s="247"/>
      <c r="I230" s="89"/>
      <c r="L230" s="248"/>
      <c r="M230" s="248"/>
      <c r="N230" s="248"/>
      <c r="O230" s="14"/>
      <c r="P230" s="14"/>
    </row>
    <row r="231" spans="2:23" s="1" customFormat="1" ht="18" customHeight="1">
      <c r="B231" s="89"/>
      <c r="C231" s="91" t="s">
        <v>172</v>
      </c>
      <c r="D231" s="222">
        <f>SUM(D234:D246)</f>
        <v>2115000</v>
      </c>
      <c r="E231" s="223">
        <f>SUM(E234:E246)</f>
        <v>410000</v>
      </c>
      <c r="F231" s="222">
        <v>2510000</v>
      </c>
      <c r="G231" s="36"/>
      <c r="H231" s="208" t="s">
        <v>22</v>
      </c>
      <c r="I231" s="89"/>
      <c r="L231" s="46"/>
      <c r="M231" s="249"/>
      <c r="N231" s="249"/>
      <c r="O231" s="93"/>
      <c r="P231" s="93"/>
    </row>
    <row r="232" spans="2:23" s="1" customFormat="1" ht="21.75" customHeight="1">
      <c r="B232" s="89"/>
      <c r="C232" s="194" t="s">
        <v>79</v>
      </c>
      <c r="D232" s="153"/>
      <c r="E232" s="154"/>
      <c r="F232" s="153"/>
      <c r="G232" s="36"/>
      <c r="H232" s="153"/>
      <c r="I232" s="89"/>
      <c r="L232" s="114"/>
      <c r="M232" s="114"/>
      <c r="N232" s="114"/>
      <c r="O232" s="114"/>
      <c r="P232" s="14"/>
      <c r="T232" s="14"/>
      <c r="U232" s="106"/>
      <c r="V232" s="110"/>
      <c r="W232" s="110"/>
    </row>
    <row r="233" spans="2:23" s="1" customFormat="1" ht="6.75" customHeight="1">
      <c r="B233" s="89"/>
      <c r="C233" s="250"/>
      <c r="D233" s="222"/>
      <c r="E233" s="223"/>
      <c r="F233" s="222"/>
      <c r="G233" s="36"/>
      <c r="H233" s="222"/>
      <c r="I233" s="89"/>
      <c r="L233" s="46"/>
      <c r="M233" s="249"/>
      <c r="N233" s="249"/>
      <c r="O233" s="93"/>
      <c r="P233" s="93"/>
    </row>
    <row r="234" spans="2:23" s="1" customFormat="1" ht="18" customHeight="1">
      <c r="B234" s="89"/>
      <c r="C234" s="251" t="s">
        <v>173</v>
      </c>
      <c r="D234" s="252">
        <v>1145716</v>
      </c>
      <c r="E234" s="192">
        <v>0</v>
      </c>
      <c r="F234" s="252">
        <f>D234+E234</f>
        <v>1145716</v>
      </c>
      <c r="G234" s="64" t="s">
        <v>106</v>
      </c>
      <c r="H234" s="253">
        <v>914934.27</v>
      </c>
      <c r="I234" s="89"/>
      <c r="L234" s="46"/>
      <c r="M234" s="249"/>
      <c r="N234" s="249"/>
      <c r="O234" s="93"/>
      <c r="P234" s="93"/>
    </row>
    <row r="235" spans="2:23" s="1" customFormat="1" ht="7.5" customHeight="1">
      <c r="B235" s="89"/>
      <c r="C235" s="254"/>
      <c r="D235" s="222"/>
      <c r="E235" s="223"/>
      <c r="F235" s="222"/>
      <c r="G235" s="36"/>
      <c r="H235" s="222"/>
      <c r="I235" s="89"/>
      <c r="L235" s="46"/>
      <c r="M235" s="249"/>
      <c r="N235" s="249"/>
      <c r="O235" s="93"/>
      <c r="P235" s="93"/>
    </row>
    <row r="236" spans="2:23" s="1" customFormat="1" ht="33" customHeight="1">
      <c r="B236" s="89"/>
      <c r="C236" s="251" t="s">
        <v>174</v>
      </c>
      <c r="D236" s="252">
        <v>6000</v>
      </c>
      <c r="E236" s="192">
        <v>0</v>
      </c>
      <c r="F236" s="252">
        <f>D236+E236</f>
        <v>6000</v>
      </c>
      <c r="G236" s="64" t="s">
        <v>122</v>
      </c>
      <c r="H236" s="62">
        <v>6000</v>
      </c>
      <c r="I236" s="89"/>
      <c r="L236" s="46"/>
      <c r="M236" s="249"/>
      <c r="N236" s="249"/>
      <c r="O236" s="93"/>
      <c r="P236" s="93"/>
    </row>
    <row r="237" spans="2:23" s="1" customFormat="1" ht="3" customHeight="1">
      <c r="B237" s="89"/>
      <c r="C237" s="251"/>
      <c r="D237" s="252"/>
      <c r="E237" s="192"/>
      <c r="F237" s="252"/>
      <c r="G237" s="64"/>
      <c r="H237" s="255"/>
      <c r="I237" s="89"/>
      <c r="L237" s="46"/>
      <c r="M237" s="249"/>
      <c r="N237" s="249"/>
      <c r="O237" s="93"/>
      <c r="P237" s="93"/>
    </row>
    <row r="238" spans="2:23" s="1" customFormat="1" ht="45" customHeight="1">
      <c r="B238" s="89"/>
      <c r="C238" s="251" t="s">
        <v>175</v>
      </c>
      <c r="D238" s="252">
        <v>520000</v>
      </c>
      <c r="E238" s="192">
        <v>0</v>
      </c>
      <c r="F238" s="252">
        <f>D238+E238</f>
        <v>520000</v>
      </c>
      <c r="G238" s="64" t="s">
        <v>32</v>
      </c>
      <c r="H238" s="62">
        <v>520000</v>
      </c>
      <c r="I238" s="89"/>
      <c r="L238" s="46"/>
      <c r="M238" s="249"/>
      <c r="N238" s="249"/>
      <c r="O238" s="93"/>
      <c r="P238" s="93"/>
    </row>
    <row r="239" spans="2:23" s="1" customFormat="1" ht="6" customHeight="1">
      <c r="B239" s="89"/>
      <c r="C239" s="254"/>
      <c r="D239" s="255"/>
      <c r="E239" s="189"/>
      <c r="F239" s="255"/>
      <c r="G239" s="36"/>
      <c r="H239" s="256"/>
      <c r="I239" s="89"/>
      <c r="L239" s="46"/>
      <c r="M239" s="249"/>
      <c r="N239" s="249"/>
      <c r="O239" s="93"/>
      <c r="P239" s="93"/>
    </row>
    <row r="240" spans="2:23" s="1" customFormat="1" ht="33" customHeight="1">
      <c r="B240" s="89"/>
      <c r="C240" s="251" t="s">
        <v>176</v>
      </c>
      <c r="D240" s="252">
        <v>15000</v>
      </c>
      <c r="E240" s="192">
        <v>0</v>
      </c>
      <c r="F240" s="252">
        <f>D240+E240</f>
        <v>15000</v>
      </c>
      <c r="G240" s="64" t="s">
        <v>177</v>
      </c>
      <c r="H240" s="202" t="s">
        <v>22</v>
      </c>
      <c r="I240" s="89"/>
      <c r="L240" s="46"/>
      <c r="M240" s="249"/>
      <c r="N240" s="249"/>
      <c r="O240" s="93"/>
      <c r="P240" s="93"/>
    </row>
    <row r="241" spans="2:16" s="1" customFormat="1" ht="3.75" customHeight="1">
      <c r="B241" s="89"/>
      <c r="C241" s="254"/>
      <c r="D241" s="255"/>
      <c r="E241" s="189"/>
      <c r="F241" s="255"/>
      <c r="G241" s="36"/>
      <c r="H241" s="202"/>
      <c r="I241" s="89"/>
      <c r="L241" s="46"/>
      <c r="M241" s="249"/>
      <c r="N241" s="249"/>
      <c r="O241" s="93"/>
      <c r="P241" s="93"/>
    </row>
    <row r="242" spans="2:16" s="1" customFormat="1" ht="29.25" customHeight="1">
      <c r="B242" s="89"/>
      <c r="C242" s="251" t="s">
        <v>178</v>
      </c>
      <c r="D242" s="252">
        <v>15000</v>
      </c>
      <c r="E242" s="192">
        <v>0</v>
      </c>
      <c r="F242" s="252">
        <v>3000</v>
      </c>
      <c r="G242" s="64" t="s">
        <v>177</v>
      </c>
      <c r="H242" s="202"/>
      <c r="I242" s="89"/>
      <c r="L242" s="46"/>
      <c r="M242" s="249"/>
      <c r="N242" s="249"/>
      <c r="O242" s="93"/>
      <c r="P242" s="93"/>
    </row>
    <row r="243" spans="2:16" s="1" customFormat="1" ht="3.75" customHeight="1">
      <c r="B243" s="89"/>
      <c r="C243" s="254"/>
      <c r="D243" s="255"/>
      <c r="E243" s="189"/>
      <c r="F243" s="255"/>
      <c r="G243" s="36"/>
      <c r="H243" s="202"/>
      <c r="I243" s="89"/>
      <c r="L243" s="46"/>
      <c r="M243" s="249"/>
      <c r="N243" s="249"/>
      <c r="O243" s="93"/>
      <c r="P243" s="93"/>
    </row>
    <row r="244" spans="2:16" s="1" customFormat="1" ht="31.5" customHeight="1">
      <c r="B244" s="89"/>
      <c r="C244" s="251" t="s">
        <v>179</v>
      </c>
      <c r="D244" s="252">
        <v>48284</v>
      </c>
      <c r="E244" s="192">
        <v>410000</v>
      </c>
      <c r="F244" s="252">
        <v>302000</v>
      </c>
      <c r="G244" s="64" t="s">
        <v>17</v>
      </c>
      <c r="H244" s="202" t="s">
        <v>22</v>
      </c>
      <c r="I244" s="89"/>
      <c r="L244" s="46"/>
      <c r="M244" s="249"/>
      <c r="N244" s="249"/>
      <c r="O244" s="93"/>
      <c r="P244" s="93"/>
    </row>
    <row r="245" spans="2:16" s="1" customFormat="1" ht="6" customHeight="1">
      <c r="B245" s="89"/>
      <c r="C245" s="254"/>
      <c r="D245" s="255"/>
      <c r="E245" s="189"/>
      <c r="F245" s="255"/>
      <c r="G245" s="36"/>
      <c r="H245" s="256"/>
      <c r="I245" s="89"/>
      <c r="L245" s="46"/>
      <c r="M245" s="249"/>
      <c r="N245" s="249"/>
      <c r="O245" s="93"/>
      <c r="P245" s="93"/>
    </row>
    <row r="246" spans="2:16" s="1" customFormat="1" ht="51" customHeight="1">
      <c r="B246" s="89"/>
      <c r="C246" s="251" t="s">
        <v>180</v>
      </c>
      <c r="D246" s="252">
        <v>365000</v>
      </c>
      <c r="E246" s="192">
        <v>0</v>
      </c>
      <c r="F246" s="252">
        <f>D246+E246</f>
        <v>365000</v>
      </c>
      <c r="G246" s="64" t="s">
        <v>17</v>
      </c>
      <c r="H246" s="202" t="s">
        <v>22</v>
      </c>
      <c r="I246" s="89"/>
      <c r="L246" s="46"/>
      <c r="M246" s="249"/>
      <c r="N246" s="249"/>
      <c r="O246" s="93"/>
      <c r="P246" s="93"/>
    </row>
    <row r="247" spans="2:16" s="1" customFormat="1" ht="7.5" customHeight="1">
      <c r="B247" s="89"/>
      <c r="C247" s="250"/>
      <c r="D247" s="222"/>
      <c r="E247" s="223"/>
      <c r="F247" s="222"/>
      <c r="G247" s="36"/>
      <c r="H247" s="222"/>
      <c r="L247" s="46"/>
      <c r="M247" s="249"/>
      <c r="N247" s="249"/>
      <c r="O247" s="93"/>
      <c r="P247" s="93"/>
    </row>
    <row r="248" spans="2:16" s="1" customFormat="1" ht="33" customHeight="1">
      <c r="B248" s="89"/>
      <c r="C248" s="91" t="s">
        <v>181</v>
      </c>
      <c r="D248" s="222">
        <v>0</v>
      </c>
      <c r="E248" s="223">
        <v>90000</v>
      </c>
      <c r="F248" s="222">
        <v>90000</v>
      </c>
      <c r="G248" s="36" t="s">
        <v>13</v>
      </c>
      <c r="H248" s="240" t="s">
        <v>30</v>
      </c>
      <c r="L248" s="46"/>
      <c r="M248" s="249"/>
      <c r="N248" s="249"/>
      <c r="O248" s="93"/>
      <c r="P248" s="93"/>
    </row>
    <row r="249" spans="2:16" s="1" customFormat="1" ht="7.5" customHeight="1">
      <c r="B249" s="89"/>
      <c r="C249" s="91"/>
      <c r="D249" s="222"/>
      <c r="E249" s="223"/>
      <c r="F249" s="222"/>
      <c r="G249" s="36"/>
      <c r="H249" s="222"/>
      <c r="L249" s="46"/>
      <c r="M249" s="249"/>
      <c r="N249" s="249"/>
      <c r="O249" s="93"/>
      <c r="P249" s="93"/>
    </row>
    <row r="250" spans="2:16" s="1" customFormat="1" ht="18" customHeight="1">
      <c r="B250" s="89"/>
      <c r="C250" s="91" t="s">
        <v>182</v>
      </c>
      <c r="D250" s="222">
        <v>0</v>
      </c>
      <c r="E250" s="223">
        <v>200000</v>
      </c>
      <c r="F250" s="222">
        <v>200000</v>
      </c>
      <c r="G250" s="36" t="s">
        <v>183</v>
      </c>
      <c r="H250" s="225" t="s">
        <v>184</v>
      </c>
      <c r="I250" s="89"/>
      <c r="L250" s="46"/>
      <c r="M250" s="46"/>
      <c r="N250" s="46"/>
      <c r="O250" s="93"/>
      <c r="P250" s="93"/>
    </row>
    <row r="251" spans="2:16" s="1" customFormat="1" ht="4.5" customHeight="1">
      <c r="B251" s="89"/>
      <c r="C251" s="257"/>
      <c r="D251" s="258"/>
      <c r="E251" s="259"/>
      <c r="F251" s="258"/>
      <c r="G251" s="260"/>
      <c r="H251" s="261"/>
      <c r="I251" s="89"/>
      <c r="L251" s="114"/>
      <c r="M251" s="114"/>
      <c r="N251" s="114"/>
      <c r="O251" s="114"/>
      <c r="P251" s="14"/>
    </row>
    <row r="252" spans="2:16" ht="15.75">
      <c r="C252" s="250" t="s">
        <v>185</v>
      </c>
      <c r="D252" s="262">
        <v>0</v>
      </c>
      <c r="E252" s="263">
        <v>115000</v>
      </c>
      <c r="F252" s="262">
        <v>115000</v>
      </c>
      <c r="G252" s="264" t="s">
        <v>35</v>
      </c>
      <c r="H252" s="225" t="s">
        <v>186</v>
      </c>
    </row>
    <row r="253" spans="2:16" ht="21" customHeight="1">
      <c r="C253" s="265" t="s">
        <v>15</v>
      </c>
      <c r="D253" s="262"/>
      <c r="E253" s="263"/>
      <c r="F253" s="262"/>
      <c r="G253" s="264"/>
      <c r="H253" s="225"/>
    </row>
    <row r="254" spans="2:16" ht="4.5" customHeight="1">
      <c r="C254" s="266"/>
      <c r="D254" s="267"/>
      <c r="E254" s="268"/>
      <c r="F254" s="267"/>
      <c r="G254" s="269"/>
      <c r="H254" s="270"/>
    </row>
    <row r="255" spans="2:16" s="1" customFormat="1" ht="39.75" customHeight="1">
      <c r="B255" s="89"/>
      <c r="C255" s="254" t="s">
        <v>187</v>
      </c>
      <c r="D255" s="255">
        <v>0</v>
      </c>
      <c r="E255" s="189">
        <v>0</v>
      </c>
      <c r="F255" s="255">
        <v>26840</v>
      </c>
      <c r="G255" s="36" t="s">
        <v>109</v>
      </c>
      <c r="H255" s="104" t="s">
        <v>45</v>
      </c>
      <c r="I255" s="89"/>
      <c r="L255" s="46"/>
      <c r="M255" s="249"/>
      <c r="N255" s="249"/>
      <c r="O255" s="93"/>
      <c r="P255" s="93"/>
    </row>
    <row r="256" spans="2:16" s="1" customFormat="1" ht="30" customHeight="1">
      <c r="B256" s="89"/>
      <c r="C256" s="254" t="s">
        <v>188</v>
      </c>
      <c r="D256" s="255">
        <v>0</v>
      </c>
      <c r="E256" s="189">
        <v>0</v>
      </c>
      <c r="F256" s="255">
        <v>88160</v>
      </c>
      <c r="G256" s="36" t="s">
        <v>13</v>
      </c>
      <c r="H256" s="240" t="s">
        <v>189</v>
      </c>
      <c r="I256" s="89"/>
      <c r="L256" s="46"/>
      <c r="M256" s="249"/>
      <c r="N256" s="249"/>
      <c r="O256" s="93"/>
      <c r="P256" s="93"/>
    </row>
    <row r="257" spans="2:16" s="1" customFormat="1" ht="4.5" customHeight="1">
      <c r="B257" s="89"/>
      <c r="C257" s="250"/>
      <c r="D257" s="222"/>
      <c r="E257" s="223"/>
      <c r="F257" s="222"/>
      <c r="G257" s="36"/>
      <c r="H257" s="222"/>
      <c r="L257" s="46"/>
      <c r="M257" s="249"/>
      <c r="N257" s="249"/>
      <c r="O257" s="93"/>
      <c r="P257" s="93"/>
    </row>
    <row r="258" spans="2:16" s="1" customFormat="1" ht="18" customHeight="1">
      <c r="B258" s="89"/>
      <c r="C258" s="91" t="s">
        <v>190</v>
      </c>
      <c r="D258" s="222">
        <v>0</v>
      </c>
      <c r="E258" s="223">
        <v>3700000</v>
      </c>
      <c r="F258" s="222">
        <f>D258+E258</f>
        <v>3700000</v>
      </c>
      <c r="G258" s="36" t="s">
        <v>191</v>
      </c>
      <c r="H258" s="104" t="s">
        <v>45</v>
      </c>
      <c r="I258" s="89"/>
      <c r="L258" s="46"/>
      <c r="M258" s="46"/>
      <c r="N258" s="46"/>
      <c r="O258" s="93"/>
      <c r="P258" s="93"/>
    </row>
    <row r="259" spans="2:16" s="1" customFormat="1" ht="4.5" customHeight="1">
      <c r="B259" s="89"/>
      <c r="C259" s="257"/>
      <c r="D259" s="258"/>
      <c r="E259" s="259"/>
      <c r="F259" s="258"/>
      <c r="G259" s="260"/>
      <c r="H259" s="261"/>
      <c r="I259" s="89"/>
      <c r="L259" s="114"/>
      <c r="M259" s="114"/>
      <c r="N259" s="114"/>
      <c r="O259" s="114"/>
      <c r="P259" s="14"/>
    </row>
    <row r="260" spans="2:16" ht="23.25" customHeight="1">
      <c r="C260" s="155" t="s">
        <v>192</v>
      </c>
      <c r="D260" s="156">
        <v>0</v>
      </c>
      <c r="E260" s="157">
        <v>75000</v>
      </c>
      <c r="F260" s="156">
        <v>75000</v>
      </c>
      <c r="G260" s="64" t="s">
        <v>17</v>
      </c>
      <c r="H260" s="271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03.09.2010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2010-09-13T07:07:41Z</dcterms:modified>
</cp:coreProperties>
</file>